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410" windowWidth="12120" windowHeight="4620" tabRatio="667" activeTab="1"/>
  </bookViews>
  <sheets>
    <sheet name="組合せ表　A" sheetId="1" r:id="rId1"/>
    <sheet name="組合せ表B" sheetId="2" r:id="rId2"/>
    <sheet name="成績表" sheetId="3" r:id="rId3"/>
  </sheets>
  <definedNames>
    <definedName name="_xlnm.Print_Titles" localSheetId="0">'組合せ表　A'!$1:$1</definedName>
    <definedName name="_xlnm.Print_Titles" localSheetId="1">'組合せ表B'!$1:$1</definedName>
  </definedNames>
  <calcPr fullCalcOnLoad="1"/>
</workbook>
</file>

<file path=xl/sharedStrings.xml><?xml version="1.0" encoding="utf-8"?>
<sst xmlns="http://schemas.openxmlformats.org/spreadsheetml/2006/main" count="341" uniqueCount="61">
  <si>
    <t>（審判）</t>
  </si>
  <si>
    <t>勝点</t>
  </si>
  <si>
    <t>勝</t>
  </si>
  <si>
    <t>分</t>
  </si>
  <si>
    <t>負</t>
  </si>
  <si>
    <t>得点</t>
  </si>
  <si>
    <t>失点</t>
  </si>
  <si>
    <t>差</t>
  </si>
  <si>
    <t>順位</t>
  </si>
  <si>
    <t>-</t>
  </si>
  <si>
    <t>ー</t>
  </si>
  <si>
    <t>①</t>
  </si>
  <si>
    <t>②</t>
  </si>
  <si>
    <t>③</t>
  </si>
  <si>
    <t>④</t>
  </si>
  <si>
    <t>Aグループ</t>
  </si>
  <si>
    <t>主審</t>
  </si>
  <si>
    <t>③　勝点は勝者3点、引き分け1点、敗者0点</t>
  </si>
  <si>
    <t>④　順位の決定は①勝点、②得失点、③総得点、④当該同士の試合結果、⑤ＰＫ戦</t>
  </si>
  <si>
    <t>⑤　少々の雨は日程の関係上試合を行います。もし延期の場合は、</t>
  </si>
  <si>
    <t>　　当日８時前後に電話若しくは一斉メール連絡します。</t>
  </si>
  <si>
    <t>予備審</t>
  </si>
  <si>
    <t>Ａグループ</t>
  </si>
  <si>
    <t>②　試合時間は20分-5分-20分で行う。</t>
  </si>
  <si>
    <t>⑥　決定戦のみ延長戦　5分-5分　PK戦は３人制、決しない時はサドンデス</t>
  </si>
  <si>
    <t>Ｂグループ</t>
  </si>
  <si>
    <t>-</t>
  </si>
  <si>
    <t>①　審判割当ては組合せ表のとおり、一人主審とし、予備審を設ける</t>
  </si>
  <si>
    <t>富ケ丘</t>
  </si>
  <si>
    <t>塩釜FC-A</t>
  </si>
  <si>
    <t>鶴ケ谷</t>
  </si>
  <si>
    <t>富谷ＦＣ</t>
  </si>
  <si>
    <t>⑤</t>
  </si>
  <si>
    <t>利府グラ</t>
  </si>
  <si>
    <t>黒川大和</t>
  </si>
  <si>
    <t>マリソル</t>
  </si>
  <si>
    <t>多賀城FC-A</t>
  </si>
  <si>
    <t>多賀城FC-B</t>
  </si>
  <si>
    <t>Bグループ</t>
  </si>
  <si>
    <t>⑥</t>
  </si>
  <si>
    <t>⑦</t>
  </si>
  <si>
    <t>⑧</t>
  </si>
  <si>
    <t>主審、予備審は当該チーム同士話合いで決定する。</t>
  </si>
  <si>
    <t>主審、副審は当該チーム同士で話合いで決定する。</t>
  </si>
  <si>
    <t>2017 MFA U-12 リスペクトリーグ in 宮城  中央ブロック　前期リーグ</t>
  </si>
  <si>
    <t>TOMIYA-A</t>
  </si>
  <si>
    <t>TOMIYA-B</t>
  </si>
  <si>
    <t>あけの平</t>
  </si>
  <si>
    <t>塩釜FC-Ｂ</t>
  </si>
  <si>
    <t>ラセルバロイ</t>
  </si>
  <si>
    <t>七ヶ浜</t>
  </si>
  <si>
    <t>青山ＦＣ</t>
  </si>
  <si>
    <t>2017 MFA U-12 リスペクトリーグ in 宮城  中央ブロック　前期リーグ　戦績表</t>
  </si>
  <si>
    <t>４月９日（日）　会場・・菅谷台小学校　　（各チーム車両は５台まで）　　</t>
  </si>
  <si>
    <t>４月１６日（日）　会場・・富谷小学校　　（各チーム車両は５台まで）　　</t>
  </si>
  <si>
    <t>5月20日（土）　　富谷小学校（敷地内での車両は５台まで）</t>
  </si>
  <si>
    <t>５月27日（土）　　会場・・松島運動公園　人工芝Ｇ　①</t>
  </si>
  <si>
    <t>５月27日（土）　　会場・・松島運動公園　人工芝Ｇ　②</t>
  </si>
  <si>
    <t>4月9日（日）　　利府町青山小学校（車両は各チーム５台まで）</t>
  </si>
  <si>
    <t>5月14日（日）　多賀城中央公園G（グランド側への車両駐車は３台まで）</t>
  </si>
  <si>
    <t>4月30日（日）　　七ヶ浜町民グランド（クレー）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</si>
</sst>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(aaa\)"/>
    <numFmt numFmtId="177" formatCode="yyyy&quot;年&quot;m&quot;月&quot;d&quot;日&quot;\(aaa\)"/>
    <numFmt numFmtId="178" formatCode="m&quot;月&quot;d&quot;日&quot;\(aaa\)"/>
    <numFmt numFmtId="179" formatCode="mmm\-yyyy"/>
    <numFmt numFmtId="180" formatCode="#,##0&quot;円&quot;;\-#,##0&quot;円&quot;"/>
    <numFmt numFmtId="181" formatCode="#,##0&quot;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8"/>
      <color indexed="12"/>
      <name val="HGS創英角ﾎﾟｯﾌﾟ体"/>
      <family val="3"/>
    </font>
    <font>
      <sz val="14"/>
      <name val="HG丸ｺﾞｼｯｸM-PRO"/>
      <family val="3"/>
    </font>
    <font>
      <i/>
      <sz val="18"/>
      <color indexed="12"/>
      <name val="HGS創英角ﾎﾟｯﾌﾟ体"/>
      <family val="3"/>
    </font>
    <font>
      <i/>
      <sz val="14"/>
      <color indexed="12"/>
      <name val="HGP創英角ﾎﾟｯﾌﾟ体"/>
      <family val="3"/>
    </font>
    <font>
      <sz val="14"/>
      <name val="HGP創英角ﾎﾟｯﾌﾟ体"/>
      <family val="3"/>
    </font>
    <font>
      <sz val="12"/>
      <color indexed="10"/>
      <name val="HG丸ｺﾞｼｯｸM-PRO"/>
      <family val="3"/>
    </font>
    <font>
      <i/>
      <sz val="11"/>
      <color indexed="12"/>
      <name val="HGP創英角ﾎﾟｯﾌﾟ体"/>
      <family val="3"/>
    </font>
    <font>
      <b/>
      <sz val="11"/>
      <color indexed="10"/>
      <name val="HG丸ｺﾞｼｯｸM-PRO"/>
      <family val="3"/>
    </font>
    <font>
      <sz val="12"/>
      <color indexed="12"/>
      <name val="HG丸ｺﾞｼｯｸM-PRO"/>
      <family val="3"/>
    </font>
    <font>
      <i/>
      <sz val="14"/>
      <name val="HGP創英角ﾎﾟｯﾌﾟ体"/>
      <family val="3"/>
    </font>
    <font>
      <i/>
      <sz val="18"/>
      <name val="HGS創英角ﾎﾟｯﾌﾟ体"/>
      <family val="3"/>
    </font>
    <font>
      <i/>
      <sz val="12"/>
      <color indexed="12"/>
      <name val="HGP創英角ﾎﾟｯﾌﾟ体"/>
      <family val="3"/>
    </font>
    <font>
      <sz val="11"/>
      <color indexed="10"/>
      <name val="HG丸ｺﾞｼｯｸM-PRO"/>
      <family val="3"/>
    </font>
    <font>
      <sz val="11"/>
      <name val="HGP創英角ﾎﾟｯﾌﾟ体"/>
      <family val="3"/>
    </font>
    <font>
      <sz val="11"/>
      <color indexed="18"/>
      <name val="HG丸ｺﾞｼｯｸM-PRO"/>
      <family val="3"/>
    </font>
    <font>
      <i/>
      <sz val="12"/>
      <name val="HGS創英角ﾎﾟｯﾌﾟ体"/>
      <family val="3"/>
    </font>
    <font>
      <i/>
      <sz val="12"/>
      <color indexed="10"/>
      <name val="HGP創英角ﾎﾟｯﾌﾟ体"/>
      <family val="3"/>
    </font>
    <font>
      <sz val="12"/>
      <name val="HGP創英角ﾎﾟｯﾌﾟ体"/>
      <family val="3"/>
    </font>
    <font>
      <b/>
      <sz val="14"/>
      <color indexed="12"/>
      <name val="HG丸ｺﾞｼｯｸM-PRO"/>
      <family val="3"/>
    </font>
    <font>
      <sz val="10"/>
      <color indexed="18"/>
      <name val="HG丸ｺﾞｼｯｸM-PRO"/>
      <family val="3"/>
    </font>
    <font>
      <sz val="10"/>
      <name val="HGP創英角ﾎﾟｯﾌﾟ体"/>
      <family val="3"/>
    </font>
    <font>
      <i/>
      <sz val="10"/>
      <color indexed="12"/>
      <name val="HGP創英角ﾎﾟｯﾌﾟ体"/>
      <family val="3"/>
    </font>
    <font>
      <sz val="10"/>
      <name val="HG丸ｺﾞｼｯｸM-PRO"/>
      <family val="3"/>
    </font>
    <font>
      <i/>
      <sz val="14"/>
      <color indexed="10"/>
      <name val="HGP創英角ﾎﾟｯﾌﾟ体"/>
      <family val="3"/>
    </font>
    <font>
      <sz val="12"/>
      <color indexed="10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56"/>
      <name val="HGP創英角ﾎﾟｯﾌﾟ体"/>
      <family val="3"/>
    </font>
    <font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rgb="FF002060"/>
      <name val="HGP創英角ﾎﾟｯﾌﾟ体"/>
      <family val="3"/>
    </font>
    <font>
      <sz val="11"/>
      <color rgb="FF00206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20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81" fontId="15" fillId="0" borderId="13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81" fontId="15" fillId="0" borderId="28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181" fontId="15" fillId="0" borderId="34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181" fontId="15" fillId="0" borderId="37" xfId="0" applyNumberFormat="1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181" fontId="15" fillId="0" borderId="45" xfId="0" applyNumberFormat="1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 shrinkToFit="1"/>
    </xf>
    <xf numFmtId="0" fontId="26" fillId="0" borderId="0" xfId="0" applyFont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SheetLayoutView="75" zoomScalePageLayoutView="0" workbookViewId="0" topLeftCell="A19">
      <selection activeCell="B14" sqref="B14"/>
    </sheetView>
  </sheetViews>
  <sheetFormatPr defaultColWidth="9.00390625" defaultRowHeight="13.5"/>
  <cols>
    <col min="1" max="1" width="9.375" style="1" customWidth="1"/>
    <col min="2" max="2" width="7.375" style="3" customWidth="1"/>
    <col min="3" max="3" width="15.625" style="17" customWidth="1"/>
    <col min="4" max="4" width="4.75390625" style="2" customWidth="1"/>
    <col min="5" max="5" width="4.00390625" style="1" customWidth="1"/>
    <col min="6" max="6" width="5.25390625" style="2" customWidth="1"/>
    <col min="7" max="7" width="15.625" style="17" customWidth="1"/>
    <col min="8" max="8" width="7.50390625" style="17" customWidth="1"/>
    <col min="9" max="10" width="11.625" style="17" customWidth="1"/>
    <col min="11" max="11" width="13.50390625" style="1" customWidth="1"/>
    <col min="12" max="12" width="5.875" style="1" customWidth="1"/>
    <col min="13" max="13" width="20.00390625" style="1" customWidth="1"/>
    <col min="14" max="16" width="9.00390625" style="1" customWidth="1"/>
    <col min="17" max="17" width="6.25390625" style="1" customWidth="1"/>
    <col min="18" max="18" width="9.00390625" style="1" customWidth="1"/>
    <col min="19" max="19" width="5.375" style="1" customWidth="1"/>
    <col min="20" max="16384" width="9.00390625" style="1" customWidth="1"/>
  </cols>
  <sheetData>
    <row r="1" spans="1:11" s="5" customFormat="1" ht="30" customHeight="1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6"/>
    </row>
    <row r="2" spans="2:11" s="14" customFormat="1" ht="17.25" customHeight="1">
      <c r="B2" s="114" t="s">
        <v>15</v>
      </c>
      <c r="C2" s="114"/>
      <c r="D2" s="15"/>
      <c r="E2" s="15"/>
      <c r="F2" s="15"/>
      <c r="G2" s="15"/>
      <c r="H2" s="15"/>
      <c r="I2" s="115"/>
      <c r="J2" s="115"/>
      <c r="K2" s="15"/>
    </row>
    <row r="3" spans="1:11" s="13" customFormat="1" ht="17.25" customHeight="1">
      <c r="A3" s="90"/>
      <c r="B3" s="91" t="s">
        <v>53</v>
      </c>
      <c r="C3" s="81"/>
      <c r="D3" s="92"/>
      <c r="E3" s="92"/>
      <c r="F3" s="92"/>
      <c r="G3" s="81"/>
      <c r="H3" s="81"/>
      <c r="I3" s="93"/>
      <c r="J3" s="93"/>
      <c r="K3" s="12"/>
    </row>
    <row r="4" spans="1:15" s="13" customFormat="1" ht="17.25" customHeight="1">
      <c r="A4" s="94"/>
      <c r="B4" s="91"/>
      <c r="C4" s="81"/>
      <c r="D4" s="92"/>
      <c r="E4" s="92"/>
      <c r="F4" s="92"/>
      <c r="G4" s="81"/>
      <c r="H4" s="81"/>
      <c r="I4" s="81" t="s">
        <v>16</v>
      </c>
      <c r="J4" s="81" t="s">
        <v>21</v>
      </c>
      <c r="K4" s="12"/>
      <c r="N4" s="36" t="s">
        <v>16</v>
      </c>
      <c r="O4" s="36" t="s">
        <v>21</v>
      </c>
    </row>
    <row r="5" spans="1:13" s="13" customFormat="1" ht="17.25" customHeight="1">
      <c r="A5" s="97">
        <v>1</v>
      </c>
      <c r="B5" s="10">
        <v>0.375</v>
      </c>
      <c r="C5" s="7" t="str">
        <f>M5</f>
        <v>TOMIYA-A</v>
      </c>
      <c r="D5" s="83"/>
      <c r="E5" s="9" t="s">
        <v>10</v>
      </c>
      <c r="F5" s="83"/>
      <c r="G5" s="7" t="str">
        <f>M9</f>
        <v>富ケ丘</v>
      </c>
      <c r="H5" s="9" t="s">
        <v>0</v>
      </c>
      <c r="I5" s="108" t="s">
        <v>42</v>
      </c>
      <c r="J5" s="109"/>
      <c r="K5" s="7"/>
      <c r="L5" s="13">
        <v>1</v>
      </c>
      <c r="M5" s="36" t="s">
        <v>45</v>
      </c>
    </row>
    <row r="6" spans="1:13" s="13" customFormat="1" ht="17.25" customHeight="1">
      <c r="A6" s="97">
        <v>2</v>
      </c>
      <c r="B6" s="10">
        <v>0.40972222222222227</v>
      </c>
      <c r="C6" s="7" t="str">
        <f>M6</f>
        <v>TOMIYA-B</v>
      </c>
      <c r="D6" s="83"/>
      <c r="E6" s="9" t="s">
        <v>10</v>
      </c>
      <c r="F6" s="83"/>
      <c r="G6" s="7" t="str">
        <f>M10</f>
        <v>富谷ＦＣ</v>
      </c>
      <c r="H6" s="9" t="s">
        <v>0</v>
      </c>
      <c r="I6" s="110"/>
      <c r="J6" s="111"/>
      <c r="K6" s="9"/>
      <c r="L6" s="13">
        <v>2</v>
      </c>
      <c r="M6" s="36" t="s">
        <v>46</v>
      </c>
    </row>
    <row r="7" spans="1:13" s="13" customFormat="1" ht="17.25" customHeight="1">
      <c r="A7" s="97">
        <v>3</v>
      </c>
      <c r="B7" s="10">
        <v>0.4444444444444444</v>
      </c>
      <c r="C7" s="7" t="str">
        <f>M7</f>
        <v>利府グラ</v>
      </c>
      <c r="D7" s="83"/>
      <c r="E7" s="9" t="s">
        <v>10</v>
      </c>
      <c r="F7" s="83"/>
      <c r="G7" s="7" t="str">
        <f>M11</f>
        <v>鶴ケ谷</v>
      </c>
      <c r="H7" s="9" t="s">
        <v>0</v>
      </c>
      <c r="I7" s="110"/>
      <c r="J7" s="111"/>
      <c r="K7" s="9"/>
      <c r="L7" s="13">
        <v>3</v>
      </c>
      <c r="M7" s="36" t="s">
        <v>33</v>
      </c>
    </row>
    <row r="8" spans="1:13" s="13" customFormat="1" ht="17.25" customHeight="1">
      <c r="A8" s="97">
        <v>4</v>
      </c>
      <c r="B8" s="10">
        <v>0.4791666666666667</v>
      </c>
      <c r="C8" s="7" t="str">
        <f>M8</f>
        <v>あけの平</v>
      </c>
      <c r="D8" s="83"/>
      <c r="E8" s="9" t="s">
        <v>10</v>
      </c>
      <c r="F8" s="83"/>
      <c r="G8" s="7" t="str">
        <f>M12</f>
        <v>マリソル</v>
      </c>
      <c r="H8" s="9" t="s">
        <v>0</v>
      </c>
      <c r="I8" s="110"/>
      <c r="J8" s="111"/>
      <c r="K8" s="6"/>
      <c r="L8" s="13">
        <v>4</v>
      </c>
      <c r="M8" s="36" t="s">
        <v>47</v>
      </c>
    </row>
    <row r="9" spans="1:13" s="13" customFormat="1" ht="17.25" customHeight="1">
      <c r="A9" s="97">
        <v>5</v>
      </c>
      <c r="B9" s="10">
        <v>0.513888888888889</v>
      </c>
      <c r="C9" s="7" t="str">
        <f>M5</f>
        <v>TOMIYA-A</v>
      </c>
      <c r="D9" s="83"/>
      <c r="E9" s="9" t="s">
        <v>10</v>
      </c>
      <c r="F9" s="83"/>
      <c r="G9" s="7" t="str">
        <f>M10</f>
        <v>富谷ＦＣ</v>
      </c>
      <c r="H9" s="9" t="s">
        <v>0</v>
      </c>
      <c r="I9" s="110"/>
      <c r="J9" s="111"/>
      <c r="K9" s="6"/>
      <c r="L9" s="13">
        <v>5</v>
      </c>
      <c r="M9" s="36" t="s">
        <v>28</v>
      </c>
    </row>
    <row r="10" spans="1:13" s="13" customFormat="1" ht="17.25" customHeight="1">
      <c r="A10" s="97">
        <v>6</v>
      </c>
      <c r="B10" s="10">
        <v>0.548611111111111</v>
      </c>
      <c r="C10" s="7" t="str">
        <f>M6</f>
        <v>TOMIYA-B</v>
      </c>
      <c r="D10" s="83"/>
      <c r="E10" s="9" t="s">
        <v>10</v>
      </c>
      <c r="F10" s="83"/>
      <c r="G10" s="7" t="str">
        <f>M9</f>
        <v>富ケ丘</v>
      </c>
      <c r="H10" s="9" t="s">
        <v>0</v>
      </c>
      <c r="I10" s="110"/>
      <c r="J10" s="111"/>
      <c r="K10" s="9"/>
      <c r="L10" s="13">
        <v>6</v>
      </c>
      <c r="M10" s="36" t="s">
        <v>31</v>
      </c>
    </row>
    <row r="11" spans="1:13" s="13" customFormat="1" ht="17.25" customHeight="1">
      <c r="A11" s="97">
        <v>7</v>
      </c>
      <c r="B11" s="82">
        <v>0.5833333333333334</v>
      </c>
      <c r="C11" s="7" t="str">
        <f>M7</f>
        <v>利府グラ</v>
      </c>
      <c r="D11" s="83"/>
      <c r="E11" s="9" t="s">
        <v>10</v>
      </c>
      <c r="F11" s="83"/>
      <c r="G11" s="7" t="str">
        <f>M12</f>
        <v>マリソル</v>
      </c>
      <c r="H11" s="9" t="s">
        <v>0</v>
      </c>
      <c r="I11" s="110"/>
      <c r="J11" s="111"/>
      <c r="L11" s="13">
        <v>7</v>
      </c>
      <c r="M11" s="36" t="s">
        <v>30</v>
      </c>
    </row>
    <row r="12" spans="1:13" s="13" customFormat="1" ht="17.25" customHeight="1">
      <c r="A12" s="97">
        <v>8</v>
      </c>
      <c r="B12" s="82">
        <v>0.6180555555555556</v>
      </c>
      <c r="C12" s="7" t="str">
        <f>M8</f>
        <v>あけの平</v>
      </c>
      <c r="D12" s="83"/>
      <c r="E12" s="9" t="s">
        <v>10</v>
      </c>
      <c r="F12" s="83"/>
      <c r="G12" s="7" t="str">
        <f>M11</f>
        <v>鶴ケ谷</v>
      </c>
      <c r="H12" s="9" t="s">
        <v>0</v>
      </c>
      <c r="I12" s="112"/>
      <c r="J12" s="113"/>
      <c r="L12" s="13">
        <v>8</v>
      </c>
      <c r="M12" s="36" t="s">
        <v>35</v>
      </c>
    </row>
    <row r="13" spans="1:11" s="13" customFormat="1" ht="17.25" customHeight="1">
      <c r="A13" s="23"/>
      <c r="B13" s="21"/>
      <c r="H13" s="8"/>
      <c r="I13" s="7"/>
      <c r="J13" s="7"/>
      <c r="K13" s="9"/>
    </row>
    <row r="14" spans="1:10" s="13" customFormat="1" ht="17.25" customHeight="1">
      <c r="A14" s="23"/>
      <c r="B14" s="91" t="s">
        <v>54</v>
      </c>
      <c r="C14" s="39"/>
      <c r="D14" s="40"/>
      <c r="E14" s="40"/>
      <c r="F14" s="40"/>
      <c r="G14" s="39"/>
      <c r="H14" s="18"/>
      <c r="I14" s="18"/>
      <c r="J14" s="19"/>
    </row>
    <row r="15" spans="8:11" s="13" customFormat="1" ht="17.25" customHeight="1">
      <c r="H15" s="18"/>
      <c r="I15" s="81" t="s">
        <v>16</v>
      </c>
      <c r="J15" s="81" t="s">
        <v>21</v>
      </c>
      <c r="K15" s="12"/>
    </row>
    <row r="16" spans="1:10" s="13" customFormat="1" ht="17.25" customHeight="1">
      <c r="A16" s="97">
        <v>1</v>
      </c>
      <c r="B16" s="10">
        <v>0.375</v>
      </c>
      <c r="C16" s="7" t="str">
        <f>M7</f>
        <v>利府グラ</v>
      </c>
      <c r="D16" s="83"/>
      <c r="E16" s="9" t="s">
        <v>10</v>
      </c>
      <c r="F16" s="83"/>
      <c r="G16" s="7" t="str">
        <f>M9</f>
        <v>富ケ丘</v>
      </c>
      <c r="H16" s="9" t="s">
        <v>0</v>
      </c>
      <c r="I16" s="108" t="s">
        <v>42</v>
      </c>
      <c r="J16" s="109"/>
    </row>
    <row r="17" spans="1:10" s="13" customFormat="1" ht="17.25" customHeight="1">
      <c r="A17" s="97">
        <v>2</v>
      </c>
      <c r="B17" s="10">
        <v>0.40972222222222227</v>
      </c>
      <c r="C17" s="7" t="str">
        <f>M8</f>
        <v>あけの平</v>
      </c>
      <c r="D17" s="83"/>
      <c r="E17" s="9" t="s">
        <v>10</v>
      </c>
      <c r="F17" s="83"/>
      <c r="G17" s="7" t="str">
        <f>M10</f>
        <v>富谷ＦＣ</v>
      </c>
      <c r="H17" s="9" t="s">
        <v>0</v>
      </c>
      <c r="I17" s="110"/>
      <c r="J17" s="111"/>
    </row>
    <row r="18" spans="1:11" s="13" customFormat="1" ht="17.25" customHeight="1">
      <c r="A18" s="97">
        <v>3</v>
      </c>
      <c r="B18" s="10">
        <v>0.4444444444444444</v>
      </c>
      <c r="C18" s="7" t="str">
        <f>M6</f>
        <v>TOMIYA-B</v>
      </c>
      <c r="D18" s="83"/>
      <c r="E18" s="9" t="s">
        <v>10</v>
      </c>
      <c r="F18" s="83"/>
      <c r="G18" s="7" t="str">
        <f>M11</f>
        <v>鶴ケ谷</v>
      </c>
      <c r="H18" s="9" t="s">
        <v>0</v>
      </c>
      <c r="I18" s="110"/>
      <c r="J18" s="111"/>
      <c r="K18" s="12"/>
    </row>
    <row r="19" spans="1:11" ht="17.25" customHeight="1">
      <c r="A19" s="97">
        <v>4</v>
      </c>
      <c r="B19" s="10">
        <v>0.4791666666666667</v>
      </c>
      <c r="C19" s="7" t="str">
        <f>M5</f>
        <v>TOMIYA-A</v>
      </c>
      <c r="D19" s="83"/>
      <c r="E19" s="9" t="s">
        <v>10</v>
      </c>
      <c r="F19" s="83"/>
      <c r="G19" s="7" t="str">
        <f>M12</f>
        <v>マリソル</v>
      </c>
      <c r="H19" s="9" t="s">
        <v>0</v>
      </c>
      <c r="I19" s="110"/>
      <c r="J19" s="111"/>
      <c r="K19" s="9"/>
    </row>
    <row r="20" spans="1:10" s="13" customFormat="1" ht="17.25" customHeight="1">
      <c r="A20" s="97">
        <v>5</v>
      </c>
      <c r="B20" s="10">
        <v>0.513888888888889</v>
      </c>
      <c r="C20" s="7" t="str">
        <f>M7</f>
        <v>利府グラ</v>
      </c>
      <c r="D20" s="83"/>
      <c r="E20" s="9" t="s">
        <v>10</v>
      </c>
      <c r="F20" s="83"/>
      <c r="G20" s="7" t="str">
        <f>M10</f>
        <v>富谷ＦＣ</v>
      </c>
      <c r="H20" s="9" t="s">
        <v>0</v>
      </c>
      <c r="I20" s="110"/>
      <c r="J20" s="111"/>
    </row>
    <row r="21" spans="1:11" s="13" customFormat="1" ht="17.25" customHeight="1">
      <c r="A21" s="97">
        <v>6</v>
      </c>
      <c r="B21" s="10">
        <v>0.548611111111111</v>
      </c>
      <c r="C21" s="35" t="str">
        <f>M8</f>
        <v>あけの平</v>
      </c>
      <c r="D21" s="83"/>
      <c r="E21" s="9" t="s">
        <v>10</v>
      </c>
      <c r="F21" s="83"/>
      <c r="G21" s="35" t="str">
        <f>M9</f>
        <v>富ケ丘</v>
      </c>
      <c r="H21" s="9" t="s">
        <v>0</v>
      </c>
      <c r="I21" s="110"/>
      <c r="J21" s="111"/>
      <c r="K21" s="6"/>
    </row>
    <row r="22" spans="1:11" s="13" customFormat="1" ht="17.25" customHeight="1">
      <c r="A22" s="97">
        <v>7</v>
      </c>
      <c r="B22" s="82">
        <v>0.5833333333333334</v>
      </c>
      <c r="C22" s="7" t="str">
        <f>M5</f>
        <v>TOMIYA-A</v>
      </c>
      <c r="D22" s="83"/>
      <c r="E22" s="9" t="s">
        <v>10</v>
      </c>
      <c r="F22" s="83"/>
      <c r="G22" s="7" t="str">
        <f>M11</f>
        <v>鶴ケ谷</v>
      </c>
      <c r="H22" s="9" t="s">
        <v>0</v>
      </c>
      <c r="I22" s="110"/>
      <c r="J22" s="111"/>
      <c r="K22" s="9"/>
    </row>
    <row r="23" spans="1:11" s="13" customFormat="1" ht="17.25" customHeight="1">
      <c r="A23" s="97">
        <v>8</v>
      </c>
      <c r="B23" s="82">
        <v>0.6180555555555556</v>
      </c>
      <c r="C23" s="35" t="str">
        <f>M6</f>
        <v>TOMIYA-B</v>
      </c>
      <c r="D23" s="83"/>
      <c r="E23" s="9" t="s">
        <v>10</v>
      </c>
      <c r="F23" s="83"/>
      <c r="G23" s="35" t="str">
        <f>M12</f>
        <v>マリソル</v>
      </c>
      <c r="H23" s="9" t="s">
        <v>0</v>
      </c>
      <c r="I23" s="112"/>
      <c r="J23" s="113"/>
      <c r="K23" s="9"/>
    </row>
    <row r="24" spans="1:11" ht="17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9"/>
    </row>
    <row r="25" spans="1:10" ht="17.25" customHeight="1">
      <c r="A25" s="23"/>
      <c r="B25" s="91" t="s">
        <v>55</v>
      </c>
      <c r="C25" s="18"/>
      <c r="D25" s="12"/>
      <c r="E25" s="12"/>
      <c r="F25" s="12"/>
      <c r="G25" s="18"/>
      <c r="H25" s="18"/>
      <c r="I25" s="15"/>
      <c r="J25" s="19"/>
    </row>
    <row r="26" spans="2:11" s="13" customFormat="1" ht="17.25" customHeight="1">
      <c r="B26" s="11"/>
      <c r="C26" s="18"/>
      <c r="D26" s="12"/>
      <c r="E26" s="12"/>
      <c r="F26" s="12"/>
      <c r="G26" s="18"/>
      <c r="H26" s="18"/>
      <c r="I26" s="81" t="s">
        <v>16</v>
      </c>
      <c r="J26" s="81" t="s">
        <v>21</v>
      </c>
      <c r="K26" s="12"/>
    </row>
    <row r="27" spans="1:10" ht="17.25" customHeight="1">
      <c r="A27" s="97">
        <v>1</v>
      </c>
      <c r="B27" s="10">
        <v>0.375</v>
      </c>
      <c r="C27" s="7" t="str">
        <f>M5</f>
        <v>TOMIYA-A</v>
      </c>
      <c r="D27" s="83"/>
      <c r="E27" s="9" t="s">
        <v>10</v>
      </c>
      <c r="F27" s="83"/>
      <c r="G27" s="7" t="str">
        <f>M6</f>
        <v>TOMIYA-B</v>
      </c>
      <c r="H27" s="9" t="s">
        <v>0</v>
      </c>
      <c r="I27" s="108" t="s">
        <v>42</v>
      </c>
      <c r="J27" s="109"/>
    </row>
    <row r="28" spans="1:10" ht="17.25" customHeight="1">
      <c r="A28" s="97">
        <v>2</v>
      </c>
      <c r="B28" s="10">
        <v>0.40972222222222227</v>
      </c>
      <c r="C28" s="7" t="str">
        <f>M7</f>
        <v>利府グラ</v>
      </c>
      <c r="D28" s="83"/>
      <c r="E28" s="9" t="s">
        <v>10</v>
      </c>
      <c r="F28" s="83"/>
      <c r="G28" s="7" t="str">
        <f>M8</f>
        <v>あけの平</v>
      </c>
      <c r="H28" s="9" t="s">
        <v>0</v>
      </c>
      <c r="I28" s="110"/>
      <c r="J28" s="111"/>
    </row>
    <row r="29" spans="1:10" ht="17.25" customHeight="1">
      <c r="A29" s="97">
        <v>3</v>
      </c>
      <c r="B29" s="10">
        <v>0.4444444444444444</v>
      </c>
      <c r="C29" s="7" t="str">
        <f>M9</f>
        <v>富ケ丘</v>
      </c>
      <c r="D29" s="83"/>
      <c r="E29" s="9" t="s">
        <v>10</v>
      </c>
      <c r="F29" s="83"/>
      <c r="G29" s="7" t="str">
        <f>M10</f>
        <v>富谷ＦＣ</v>
      </c>
      <c r="H29" s="9" t="s">
        <v>0</v>
      </c>
      <c r="I29" s="110"/>
      <c r="J29" s="111"/>
    </row>
    <row r="30" spans="1:10" ht="17.25" customHeight="1">
      <c r="A30" s="97">
        <v>4</v>
      </c>
      <c r="B30" s="10">
        <v>0.4791666666666667</v>
      </c>
      <c r="C30" s="7" t="str">
        <f>M11</f>
        <v>鶴ケ谷</v>
      </c>
      <c r="D30" s="83"/>
      <c r="E30" s="9" t="s">
        <v>10</v>
      </c>
      <c r="F30" s="83"/>
      <c r="G30" s="7" t="str">
        <f>M12</f>
        <v>マリソル</v>
      </c>
      <c r="H30" s="9" t="s">
        <v>0</v>
      </c>
      <c r="I30" s="110"/>
      <c r="J30" s="111"/>
    </row>
    <row r="31" spans="1:10" ht="17.25" customHeight="1">
      <c r="A31" s="97">
        <v>5</v>
      </c>
      <c r="B31" s="10">
        <v>0.513888888888889</v>
      </c>
      <c r="C31" s="7" t="str">
        <f>M5</f>
        <v>TOMIYA-A</v>
      </c>
      <c r="D31" s="83"/>
      <c r="E31" s="9" t="s">
        <v>10</v>
      </c>
      <c r="F31" s="83"/>
      <c r="G31" s="7" t="str">
        <f>M7</f>
        <v>利府グラ</v>
      </c>
      <c r="H31" s="9" t="s">
        <v>0</v>
      </c>
      <c r="I31" s="110"/>
      <c r="J31" s="111"/>
    </row>
    <row r="32" spans="1:10" ht="17.25" customHeight="1">
      <c r="A32" s="97">
        <v>6</v>
      </c>
      <c r="B32" s="10">
        <v>0.548611111111111</v>
      </c>
      <c r="C32" s="7" t="str">
        <f>M6</f>
        <v>TOMIYA-B</v>
      </c>
      <c r="D32" s="83"/>
      <c r="E32" s="9" t="s">
        <v>10</v>
      </c>
      <c r="F32" s="83"/>
      <c r="G32" s="7" t="str">
        <f>M8</f>
        <v>あけの平</v>
      </c>
      <c r="H32" s="9" t="s">
        <v>0</v>
      </c>
      <c r="I32" s="112"/>
      <c r="J32" s="113"/>
    </row>
    <row r="33" ht="17.25" customHeight="1"/>
    <row r="34" spans="2:10" ht="17.25" customHeight="1">
      <c r="B34" s="91" t="s">
        <v>56</v>
      </c>
      <c r="C34" s="18"/>
      <c r="D34" s="12"/>
      <c r="E34" s="12"/>
      <c r="F34" s="12"/>
      <c r="G34" s="18"/>
      <c r="H34" s="18"/>
      <c r="I34" s="15"/>
      <c r="J34" s="19"/>
    </row>
    <row r="35" spans="2:11" s="13" customFormat="1" ht="17.25" customHeight="1">
      <c r="B35" s="11"/>
      <c r="C35" s="18"/>
      <c r="D35" s="12"/>
      <c r="E35" s="12"/>
      <c r="F35" s="12"/>
      <c r="G35" s="18"/>
      <c r="H35" s="18"/>
      <c r="I35" s="81" t="s">
        <v>16</v>
      </c>
      <c r="J35" s="81" t="s">
        <v>21</v>
      </c>
      <c r="K35" s="12"/>
    </row>
    <row r="36" spans="1:10" ht="17.25" customHeight="1">
      <c r="A36" s="97">
        <v>1</v>
      </c>
      <c r="B36" s="10">
        <v>0.3958333333333333</v>
      </c>
      <c r="C36" s="7" t="str">
        <f>M9</f>
        <v>富ケ丘</v>
      </c>
      <c r="D36" s="83"/>
      <c r="E36" s="9" t="s">
        <v>10</v>
      </c>
      <c r="F36" s="83"/>
      <c r="G36" s="7" t="str">
        <f>M12</f>
        <v>マリソル</v>
      </c>
      <c r="H36" s="9" t="s">
        <v>0</v>
      </c>
      <c r="I36" s="117" t="s">
        <v>43</v>
      </c>
      <c r="J36" s="117"/>
    </row>
    <row r="37" spans="1:10" ht="17.25" customHeight="1">
      <c r="A37" s="97">
        <v>2</v>
      </c>
      <c r="B37" s="10">
        <v>0.4305555555555556</v>
      </c>
      <c r="C37" s="7" t="str">
        <f>M10</f>
        <v>富谷ＦＣ</v>
      </c>
      <c r="D37" s="83"/>
      <c r="E37" s="9" t="s">
        <v>10</v>
      </c>
      <c r="F37" s="83"/>
      <c r="G37" s="7" t="str">
        <f>M11</f>
        <v>鶴ケ谷</v>
      </c>
      <c r="H37" s="9" t="s">
        <v>0</v>
      </c>
      <c r="I37" s="117"/>
      <c r="J37" s="117"/>
    </row>
    <row r="38" spans="1:10" ht="17.25" customHeight="1">
      <c r="A38" s="97">
        <v>3</v>
      </c>
      <c r="B38" s="10">
        <v>0.465277777777778</v>
      </c>
      <c r="C38" s="7" t="str">
        <f>M5</f>
        <v>TOMIYA-A</v>
      </c>
      <c r="D38" s="83"/>
      <c r="E38" s="9" t="s">
        <v>10</v>
      </c>
      <c r="F38" s="83"/>
      <c r="G38" s="7" t="str">
        <f>M8</f>
        <v>あけの平</v>
      </c>
      <c r="H38" s="9" t="s">
        <v>0</v>
      </c>
      <c r="I38" s="117"/>
      <c r="J38" s="117"/>
    </row>
    <row r="39" spans="1:10" ht="17.25" customHeight="1">
      <c r="A39" s="97">
        <v>4</v>
      </c>
      <c r="B39" s="10">
        <v>0.5</v>
      </c>
      <c r="C39" s="7" t="str">
        <f>M10</f>
        <v>富谷ＦＣ</v>
      </c>
      <c r="D39" s="85"/>
      <c r="E39" s="9" t="s">
        <v>10</v>
      </c>
      <c r="F39" s="85"/>
      <c r="G39" s="7" t="str">
        <f>M12</f>
        <v>マリソル</v>
      </c>
      <c r="H39" s="9" t="s">
        <v>0</v>
      </c>
      <c r="I39" s="117"/>
      <c r="J39" s="117"/>
    </row>
    <row r="40" spans="1:10" ht="17.25" customHeight="1">
      <c r="A40" s="97">
        <v>5</v>
      </c>
      <c r="B40" s="10">
        <v>0.534722222222222</v>
      </c>
      <c r="C40" s="7" t="str">
        <f>M9</f>
        <v>富ケ丘</v>
      </c>
      <c r="D40" s="83"/>
      <c r="E40" s="9" t="s">
        <v>10</v>
      </c>
      <c r="F40" s="83"/>
      <c r="G40" s="7" t="str">
        <f>M11</f>
        <v>鶴ケ谷</v>
      </c>
      <c r="H40" s="9" t="s">
        <v>0</v>
      </c>
      <c r="I40" s="117"/>
      <c r="J40" s="117"/>
    </row>
    <row r="41" spans="1:10" ht="17.25" customHeight="1">
      <c r="A41" s="97">
        <v>6</v>
      </c>
      <c r="B41" s="10">
        <v>0.569444444444444</v>
      </c>
      <c r="C41" s="7" t="str">
        <f>M6</f>
        <v>TOMIYA-B</v>
      </c>
      <c r="D41" s="83"/>
      <c r="E41" s="9" t="s">
        <v>10</v>
      </c>
      <c r="F41" s="83"/>
      <c r="G41" s="7" t="str">
        <f>M7</f>
        <v>利府グラ</v>
      </c>
      <c r="H41" s="9" t="s">
        <v>0</v>
      </c>
      <c r="I41" s="117"/>
      <c r="J41" s="117"/>
    </row>
    <row r="42" spans="1:7" ht="17.25" customHeight="1">
      <c r="A42" s="97"/>
      <c r="B42" s="10"/>
      <c r="C42" s="7"/>
      <c r="D42" s="83"/>
      <c r="E42" s="9"/>
      <c r="F42" s="83"/>
      <c r="G42" s="7"/>
    </row>
    <row r="43" spans="1:11" s="13" customFormat="1" ht="15.75" customHeight="1">
      <c r="A43" s="86" t="s">
        <v>27</v>
      </c>
      <c r="B43" s="84"/>
      <c r="C43" s="87"/>
      <c r="D43" s="87"/>
      <c r="E43" s="87"/>
      <c r="F43" s="87"/>
      <c r="G43" s="87"/>
      <c r="H43" s="87"/>
      <c r="I43" s="34"/>
      <c r="J43" s="34"/>
      <c r="K43" s="12"/>
    </row>
    <row r="44" spans="1:11" s="13" customFormat="1" ht="15.75" customHeight="1">
      <c r="A44" s="86" t="s">
        <v>23</v>
      </c>
      <c r="B44" s="84"/>
      <c r="C44" s="87"/>
      <c r="D44" s="87"/>
      <c r="E44" s="87"/>
      <c r="F44" s="87"/>
      <c r="G44" s="87"/>
      <c r="H44" s="87"/>
      <c r="I44" s="34"/>
      <c r="J44" s="34"/>
      <c r="K44" s="12"/>
    </row>
    <row r="45" spans="1:11" s="13" customFormat="1" ht="15.75" customHeight="1">
      <c r="A45" s="86" t="s">
        <v>17</v>
      </c>
      <c r="B45" s="84"/>
      <c r="C45" s="7"/>
      <c r="D45" s="9"/>
      <c r="E45" s="9"/>
      <c r="F45" s="9"/>
      <c r="G45" s="7"/>
      <c r="H45" s="9"/>
      <c r="I45" s="7"/>
      <c r="J45" s="7"/>
      <c r="K45" s="6"/>
    </row>
    <row r="46" spans="1:11" s="13" customFormat="1" ht="15.75" customHeight="1">
      <c r="A46" s="86" t="s">
        <v>18</v>
      </c>
      <c r="B46" s="84"/>
      <c r="C46" s="7"/>
      <c r="D46" s="9"/>
      <c r="E46" s="9"/>
      <c r="F46" s="9"/>
      <c r="G46" s="7"/>
      <c r="H46" s="9"/>
      <c r="I46" s="7"/>
      <c r="J46" s="7"/>
      <c r="K46" s="9"/>
    </row>
    <row r="47" spans="1:11" s="13" customFormat="1" ht="15.75" customHeight="1">
      <c r="A47" s="86" t="s">
        <v>19</v>
      </c>
      <c r="B47" s="84"/>
      <c r="C47" s="7"/>
      <c r="D47" s="9"/>
      <c r="E47" s="9"/>
      <c r="F47" s="9"/>
      <c r="G47" s="7"/>
      <c r="H47" s="9"/>
      <c r="I47" s="7"/>
      <c r="J47" s="7"/>
      <c r="K47" s="9"/>
    </row>
    <row r="48" spans="1:11" s="13" customFormat="1" ht="15.75" customHeight="1">
      <c r="A48" s="86" t="s">
        <v>20</v>
      </c>
      <c r="B48" s="84"/>
      <c r="C48" s="7"/>
      <c r="D48" s="9"/>
      <c r="E48" s="9"/>
      <c r="F48" s="9"/>
      <c r="G48" s="7"/>
      <c r="H48" s="9"/>
      <c r="I48" s="7"/>
      <c r="J48" s="33"/>
      <c r="K48" s="9"/>
    </row>
    <row r="49" spans="1:11" s="13" customFormat="1" ht="15.75" customHeight="1">
      <c r="A49" s="86" t="s">
        <v>24</v>
      </c>
      <c r="B49" s="84"/>
      <c r="C49" s="7"/>
      <c r="D49" s="9"/>
      <c r="E49" s="9"/>
      <c r="F49" s="9"/>
      <c r="G49" s="7"/>
      <c r="H49" s="9"/>
      <c r="I49" s="7"/>
      <c r="J49" s="7"/>
      <c r="K49" s="9"/>
    </row>
    <row r="50" spans="1:10" ht="13.5">
      <c r="A50" s="85"/>
      <c r="B50" s="88"/>
      <c r="C50" s="89"/>
      <c r="D50" s="85"/>
      <c r="E50" s="85"/>
      <c r="F50" s="85"/>
      <c r="G50" s="89"/>
      <c r="H50" s="89"/>
      <c r="I50" s="89"/>
      <c r="J50" s="89"/>
    </row>
  </sheetData>
  <sheetProtection/>
  <mergeCells count="7">
    <mergeCell ref="I36:J41"/>
    <mergeCell ref="I27:J32"/>
    <mergeCell ref="B2:C2"/>
    <mergeCell ref="I2:J2"/>
    <mergeCell ref="A1:J1"/>
    <mergeCell ref="I5:J12"/>
    <mergeCell ref="I16:J23"/>
  </mergeCells>
  <printOptions/>
  <pageMargins left="0.3937007874015748" right="0.5511811023622047" top="0.4724409448818898" bottom="0.31496062992125984" header="0.35433070866141736" footer="0.1968503937007874"/>
  <pageSetup horizontalDpi="600" verticalDpi="600" orientation="portrait" paperSize="9" r:id="rId1"/>
  <ignoredErrors>
    <ignoredError sqref="G10: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zoomScaleSheetLayoutView="75" zoomScalePageLayoutView="0" workbookViewId="0" topLeftCell="A1">
      <selection activeCell="U14" sqref="U14"/>
    </sheetView>
  </sheetViews>
  <sheetFormatPr defaultColWidth="9.00390625" defaultRowHeight="13.5"/>
  <cols>
    <col min="1" max="1" width="9.375" style="1" customWidth="1"/>
    <col min="2" max="2" width="7.375" style="3" customWidth="1"/>
    <col min="3" max="3" width="15.625" style="17" customWidth="1"/>
    <col min="4" max="4" width="4.75390625" style="2" customWidth="1"/>
    <col min="5" max="5" width="4.00390625" style="1" customWidth="1"/>
    <col min="6" max="6" width="5.25390625" style="2" customWidth="1"/>
    <col min="7" max="7" width="15.625" style="17" customWidth="1"/>
    <col min="8" max="8" width="7.50390625" style="17" customWidth="1"/>
    <col min="9" max="10" width="11.625" style="17" customWidth="1"/>
    <col min="11" max="11" width="13.50390625" style="1" customWidth="1"/>
    <col min="12" max="12" width="5.875" style="1" hidden="1" customWidth="1"/>
    <col min="13" max="13" width="20.00390625" style="1" hidden="1" customWidth="1"/>
    <col min="14" max="15" width="9.00390625" style="1" hidden="1" customWidth="1"/>
    <col min="16" max="16" width="9.00390625" style="1" customWidth="1"/>
    <col min="17" max="17" width="6.25390625" style="1" customWidth="1"/>
    <col min="18" max="18" width="9.00390625" style="1" customWidth="1"/>
    <col min="19" max="19" width="5.375" style="1" customWidth="1"/>
    <col min="20" max="16384" width="9.00390625" style="1" customWidth="1"/>
  </cols>
  <sheetData>
    <row r="1" spans="1:11" s="5" customFormat="1" ht="27.75" customHeight="1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6"/>
    </row>
    <row r="2" spans="2:11" s="14" customFormat="1" ht="17.25" customHeight="1">
      <c r="B2" s="114" t="s">
        <v>38</v>
      </c>
      <c r="C2" s="114"/>
      <c r="D2" s="15"/>
      <c r="E2" s="15"/>
      <c r="F2" s="15"/>
      <c r="G2" s="15"/>
      <c r="H2" s="15"/>
      <c r="I2" s="115"/>
      <c r="J2" s="115"/>
      <c r="K2" s="15"/>
    </row>
    <row r="3" spans="1:11" s="13" customFormat="1" ht="17.25" customHeight="1">
      <c r="A3" s="90"/>
      <c r="B3" s="91" t="s">
        <v>58</v>
      </c>
      <c r="C3" s="81"/>
      <c r="D3" s="92"/>
      <c r="E3" s="92"/>
      <c r="F3" s="92"/>
      <c r="G3" s="81"/>
      <c r="H3" s="81"/>
      <c r="I3" s="93"/>
      <c r="J3" s="93"/>
      <c r="K3" s="12"/>
    </row>
    <row r="4" spans="1:15" s="13" customFormat="1" ht="17.25" customHeight="1">
      <c r="A4" s="94"/>
      <c r="B4" s="91"/>
      <c r="C4" s="81"/>
      <c r="D4" s="92"/>
      <c r="E4" s="92"/>
      <c r="F4" s="92"/>
      <c r="G4" s="81"/>
      <c r="H4" s="81"/>
      <c r="I4" s="81" t="s">
        <v>16</v>
      </c>
      <c r="J4" s="81" t="s">
        <v>21</v>
      </c>
      <c r="K4" s="12"/>
      <c r="N4" s="36" t="s">
        <v>16</v>
      </c>
      <c r="O4" s="36" t="s">
        <v>21</v>
      </c>
    </row>
    <row r="5" spans="1:13" s="13" customFormat="1" ht="16.5" customHeight="1">
      <c r="A5" s="97" t="s">
        <v>11</v>
      </c>
      <c r="B5" s="10">
        <v>0.375</v>
      </c>
      <c r="C5" s="7" t="str">
        <f>M5</f>
        <v>多賀城FC-A</v>
      </c>
      <c r="D5" s="83"/>
      <c r="E5" s="9" t="s">
        <v>10</v>
      </c>
      <c r="F5" s="83"/>
      <c r="G5" s="7" t="str">
        <f>M9</f>
        <v>ラセルバロイ</v>
      </c>
      <c r="H5" s="9" t="s">
        <v>0</v>
      </c>
      <c r="I5" s="108" t="s">
        <v>42</v>
      </c>
      <c r="J5" s="109"/>
      <c r="K5" s="7"/>
      <c r="L5" s="13">
        <v>1</v>
      </c>
      <c r="M5" s="36" t="s">
        <v>36</v>
      </c>
    </row>
    <row r="6" spans="1:13" s="13" customFormat="1" ht="16.5" customHeight="1">
      <c r="A6" s="97" t="s">
        <v>12</v>
      </c>
      <c r="B6" s="10">
        <v>0.40972222222222227</v>
      </c>
      <c r="C6" s="7" t="str">
        <f>M6</f>
        <v>多賀城FC-B</v>
      </c>
      <c r="D6" s="83"/>
      <c r="E6" s="9" t="s">
        <v>10</v>
      </c>
      <c r="F6" s="83"/>
      <c r="G6" s="7" t="str">
        <f>M10</f>
        <v>黒川大和</v>
      </c>
      <c r="H6" s="9" t="s">
        <v>0</v>
      </c>
      <c r="I6" s="110"/>
      <c r="J6" s="111"/>
      <c r="K6" s="9"/>
      <c r="L6" s="13">
        <v>2</v>
      </c>
      <c r="M6" s="36" t="s">
        <v>37</v>
      </c>
    </row>
    <row r="7" spans="1:13" s="13" customFormat="1" ht="16.5" customHeight="1">
      <c r="A7" s="97" t="s">
        <v>13</v>
      </c>
      <c r="B7" s="10">
        <v>0.4444444444444444</v>
      </c>
      <c r="C7" s="7" t="str">
        <f>M7</f>
        <v>塩釜FC-A</v>
      </c>
      <c r="D7" s="83"/>
      <c r="E7" s="9" t="s">
        <v>10</v>
      </c>
      <c r="F7" s="83"/>
      <c r="G7" s="7" t="str">
        <f>M11</f>
        <v>七ヶ浜</v>
      </c>
      <c r="H7" s="9" t="s">
        <v>0</v>
      </c>
      <c r="I7" s="110"/>
      <c r="J7" s="111"/>
      <c r="K7" s="9"/>
      <c r="L7" s="13">
        <v>3</v>
      </c>
      <c r="M7" s="36" t="s">
        <v>29</v>
      </c>
    </row>
    <row r="8" spans="1:13" s="13" customFormat="1" ht="16.5" customHeight="1">
      <c r="A8" s="97" t="s">
        <v>14</v>
      </c>
      <c r="B8" s="10">
        <v>0.4791666666666667</v>
      </c>
      <c r="C8" s="7" t="str">
        <f>M8</f>
        <v>塩釜FC-Ｂ</v>
      </c>
      <c r="D8" s="83"/>
      <c r="E8" s="9" t="s">
        <v>10</v>
      </c>
      <c r="F8" s="83"/>
      <c r="G8" s="7" t="str">
        <f>M12</f>
        <v>青山ＦＣ</v>
      </c>
      <c r="H8" s="9" t="s">
        <v>0</v>
      </c>
      <c r="I8" s="110"/>
      <c r="J8" s="111"/>
      <c r="K8" s="6"/>
      <c r="L8" s="13">
        <v>4</v>
      </c>
      <c r="M8" s="36" t="s">
        <v>48</v>
      </c>
    </row>
    <row r="9" spans="1:13" s="13" customFormat="1" ht="16.5" customHeight="1">
      <c r="A9" s="97" t="s">
        <v>32</v>
      </c>
      <c r="B9" s="10">
        <v>0.513888888888889</v>
      </c>
      <c r="C9" s="7" t="str">
        <f>M5</f>
        <v>多賀城FC-A</v>
      </c>
      <c r="D9" s="83"/>
      <c r="E9" s="9" t="s">
        <v>10</v>
      </c>
      <c r="F9" s="83"/>
      <c r="G9" s="7" t="str">
        <f>M10</f>
        <v>黒川大和</v>
      </c>
      <c r="H9" s="9" t="s">
        <v>0</v>
      </c>
      <c r="I9" s="110"/>
      <c r="J9" s="111"/>
      <c r="K9" s="6"/>
      <c r="L9" s="13">
        <v>5</v>
      </c>
      <c r="M9" s="36" t="s">
        <v>49</v>
      </c>
    </row>
    <row r="10" spans="1:13" s="13" customFormat="1" ht="16.5" customHeight="1">
      <c r="A10" s="97" t="s">
        <v>39</v>
      </c>
      <c r="B10" s="10">
        <v>0.548611111111111</v>
      </c>
      <c r="C10" s="7" t="str">
        <f>M6</f>
        <v>多賀城FC-B</v>
      </c>
      <c r="D10" s="83"/>
      <c r="E10" s="9" t="s">
        <v>10</v>
      </c>
      <c r="F10" s="83"/>
      <c r="G10" s="7" t="str">
        <f>M9</f>
        <v>ラセルバロイ</v>
      </c>
      <c r="H10" s="9" t="s">
        <v>0</v>
      </c>
      <c r="I10" s="110"/>
      <c r="J10" s="111"/>
      <c r="K10" s="9"/>
      <c r="L10" s="13">
        <v>6</v>
      </c>
      <c r="M10" s="36" t="s">
        <v>34</v>
      </c>
    </row>
    <row r="11" spans="1:13" s="13" customFormat="1" ht="16.5" customHeight="1">
      <c r="A11" s="97" t="s">
        <v>40</v>
      </c>
      <c r="B11" s="82">
        <v>0.5833333333333334</v>
      </c>
      <c r="C11" s="7" t="str">
        <f>M7</f>
        <v>塩釜FC-A</v>
      </c>
      <c r="D11" s="83"/>
      <c r="E11" s="9" t="s">
        <v>10</v>
      </c>
      <c r="F11" s="83"/>
      <c r="G11" s="7" t="str">
        <f>M12</f>
        <v>青山ＦＣ</v>
      </c>
      <c r="H11" s="9" t="s">
        <v>0</v>
      </c>
      <c r="I11" s="110"/>
      <c r="J11" s="111"/>
      <c r="L11" s="13">
        <v>7</v>
      </c>
      <c r="M11" s="36" t="s">
        <v>50</v>
      </c>
    </row>
    <row r="12" spans="1:13" s="13" customFormat="1" ht="16.5" customHeight="1">
      <c r="A12" s="97" t="s">
        <v>41</v>
      </c>
      <c r="B12" s="82">
        <v>0.6180555555555556</v>
      </c>
      <c r="C12" s="7" t="str">
        <f>M8</f>
        <v>塩釜FC-Ｂ</v>
      </c>
      <c r="D12" s="83"/>
      <c r="E12" s="9" t="s">
        <v>10</v>
      </c>
      <c r="F12" s="83"/>
      <c r="G12" s="7" t="str">
        <f>M11</f>
        <v>七ヶ浜</v>
      </c>
      <c r="H12" s="9" t="s">
        <v>0</v>
      </c>
      <c r="I12" s="112"/>
      <c r="J12" s="113"/>
      <c r="L12" s="13">
        <v>8</v>
      </c>
      <c r="M12" s="36" t="s">
        <v>51</v>
      </c>
    </row>
    <row r="13" spans="1:11" s="13" customFormat="1" ht="16.5" customHeight="1">
      <c r="A13" s="23"/>
      <c r="B13" s="21"/>
      <c r="H13" s="8"/>
      <c r="I13" s="7"/>
      <c r="J13" s="7"/>
      <c r="K13" s="9"/>
    </row>
    <row r="14" spans="1:10" s="13" customFormat="1" ht="16.5" customHeight="1">
      <c r="A14" s="23"/>
      <c r="B14" s="106" t="s">
        <v>60</v>
      </c>
      <c r="C14" s="39"/>
      <c r="D14" s="40"/>
      <c r="E14" s="40"/>
      <c r="F14" s="40"/>
      <c r="G14" s="39"/>
      <c r="H14" s="18"/>
      <c r="I14" s="18"/>
      <c r="J14" s="19"/>
    </row>
    <row r="15" spans="2:11" s="13" customFormat="1" ht="16.5" customHeight="1">
      <c r="B15" s="11"/>
      <c r="C15" s="18"/>
      <c r="D15" s="12"/>
      <c r="E15" s="12"/>
      <c r="F15" s="12"/>
      <c r="G15" s="18"/>
      <c r="H15" s="18"/>
      <c r="I15" s="81" t="s">
        <v>16</v>
      </c>
      <c r="J15" s="81" t="s">
        <v>21</v>
      </c>
      <c r="K15" s="12"/>
    </row>
    <row r="16" spans="1:10" s="13" customFormat="1" ht="16.5" customHeight="1">
      <c r="A16" s="97" t="s">
        <v>11</v>
      </c>
      <c r="B16" s="10">
        <v>0.375</v>
      </c>
      <c r="C16" s="7" t="str">
        <f>M7</f>
        <v>塩釜FC-A</v>
      </c>
      <c r="D16" s="83"/>
      <c r="E16" s="9" t="s">
        <v>10</v>
      </c>
      <c r="F16" s="83"/>
      <c r="G16" s="7" t="str">
        <f>M9</f>
        <v>ラセルバロイ</v>
      </c>
      <c r="H16" s="9" t="s">
        <v>0</v>
      </c>
      <c r="I16" s="108" t="s">
        <v>42</v>
      </c>
      <c r="J16" s="109"/>
    </row>
    <row r="17" spans="1:10" s="13" customFormat="1" ht="16.5" customHeight="1">
      <c r="A17" s="97" t="s">
        <v>12</v>
      </c>
      <c r="B17" s="10">
        <v>0.40972222222222227</v>
      </c>
      <c r="C17" s="7" t="str">
        <f>M8</f>
        <v>塩釜FC-Ｂ</v>
      </c>
      <c r="D17" s="83"/>
      <c r="E17" s="9" t="s">
        <v>10</v>
      </c>
      <c r="F17" s="83"/>
      <c r="G17" s="7" t="str">
        <f>M10</f>
        <v>黒川大和</v>
      </c>
      <c r="H17" s="9" t="s">
        <v>0</v>
      </c>
      <c r="I17" s="110"/>
      <c r="J17" s="111"/>
    </row>
    <row r="18" spans="1:11" s="13" customFormat="1" ht="16.5" customHeight="1">
      <c r="A18" s="97" t="s">
        <v>13</v>
      </c>
      <c r="B18" s="10">
        <v>0.4444444444444444</v>
      </c>
      <c r="C18" s="7" t="str">
        <f>M5</f>
        <v>多賀城FC-A</v>
      </c>
      <c r="D18" s="83"/>
      <c r="E18" s="9" t="s">
        <v>10</v>
      </c>
      <c r="F18" s="83"/>
      <c r="G18" s="7" t="str">
        <f>M12</f>
        <v>青山ＦＣ</v>
      </c>
      <c r="H18" s="9" t="s">
        <v>0</v>
      </c>
      <c r="I18" s="110"/>
      <c r="J18" s="111"/>
      <c r="K18" s="12"/>
    </row>
    <row r="19" spans="1:11" ht="16.5" customHeight="1">
      <c r="A19" s="97" t="s">
        <v>14</v>
      </c>
      <c r="B19" s="10">
        <v>0.4791666666666667</v>
      </c>
      <c r="C19" s="7" t="str">
        <f>M6</f>
        <v>多賀城FC-B</v>
      </c>
      <c r="D19" s="83"/>
      <c r="E19" s="9" t="s">
        <v>10</v>
      </c>
      <c r="F19" s="83"/>
      <c r="G19" s="7" t="str">
        <f>M11</f>
        <v>七ヶ浜</v>
      </c>
      <c r="H19" s="9" t="s">
        <v>0</v>
      </c>
      <c r="I19" s="110"/>
      <c r="J19" s="111"/>
      <c r="K19" s="9"/>
    </row>
    <row r="20" spans="1:10" s="13" customFormat="1" ht="16.5" customHeight="1">
      <c r="A20" s="97" t="s">
        <v>32</v>
      </c>
      <c r="B20" s="10">
        <v>0.513888888888889</v>
      </c>
      <c r="C20" s="7" t="str">
        <f>M7</f>
        <v>塩釜FC-A</v>
      </c>
      <c r="D20" s="83"/>
      <c r="E20" s="9" t="s">
        <v>10</v>
      </c>
      <c r="F20" s="83"/>
      <c r="G20" s="7" t="str">
        <f>M10</f>
        <v>黒川大和</v>
      </c>
      <c r="H20" s="9" t="s">
        <v>0</v>
      </c>
      <c r="I20" s="110"/>
      <c r="J20" s="111"/>
    </row>
    <row r="21" spans="1:11" s="13" customFormat="1" ht="16.5" customHeight="1">
      <c r="A21" s="97" t="s">
        <v>39</v>
      </c>
      <c r="B21" s="10">
        <v>0.548611111111111</v>
      </c>
      <c r="C21" s="35" t="str">
        <f>M8</f>
        <v>塩釜FC-Ｂ</v>
      </c>
      <c r="D21" s="83"/>
      <c r="E21" s="9" t="s">
        <v>10</v>
      </c>
      <c r="F21" s="83"/>
      <c r="G21" s="35" t="str">
        <f>M9</f>
        <v>ラセルバロイ</v>
      </c>
      <c r="H21" s="9" t="s">
        <v>0</v>
      </c>
      <c r="I21" s="110"/>
      <c r="J21" s="111"/>
      <c r="K21" s="6"/>
    </row>
    <row r="22" spans="1:11" s="13" customFormat="1" ht="16.5" customHeight="1">
      <c r="A22" s="97" t="s">
        <v>40</v>
      </c>
      <c r="B22" s="82">
        <v>0.5833333333333334</v>
      </c>
      <c r="C22" s="35" t="str">
        <f>M6</f>
        <v>多賀城FC-B</v>
      </c>
      <c r="D22" s="83"/>
      <c r="E22" s="9" t="s">
        <v>10</v>
      </c>
      <c r="F22" s="83"/>
      <c r="G22" s="35" t="str">
        <f>M12</f>
        <v>青山ＦＣ</v>
      </c>
      <c r="H22" s="9" t="s">
        <v>0</v>
      </c>
      <c r="I22" s="110"/>
      <c r="J22" s="111"/>
      <c r="K22" s="9"/>
    </row>
    <row r="23" spans="1:11" s="13" customFormat="1" ht="16.5" customHeight="1">
      <c r="A23" s="97" t="s">
        <v>41</v>
      </c>
      <c r="B23" s="82">
        <v>0.6180555555555556</v>
      </c>
      <c r="C23" s="7" t="str">
        <f>M5</f>
        <v>多賀城FC-A</v>
      </c>
      <c r="D23" s="83"/>
      <c r="E23" s="9" t="s">
        <v>10</v>
      </c>
      <c r="F23" s="83"/>
      <c r="G23" s="7" t="str">
        <f>M11</f>
        <v>七ヶ浜</v>
      </c>
      <c r="H23" s="9" t="s">
        <v>0</v>
      </c>
      <c r="I23" s="112"/>
      <c r="J23" s="113"/>
      <c r="K23" s="9"/>
    </row>
    <row r="24" spans="1:11" ht="16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9"/>
    </row>
    <row r="25" spans="2:13" ht="16.5" customHeight="1">
      <c r="B25" s="91" t="s">
        <v>59</v>
      </c>
      <c r="C25" s="18"/>
      <c r="D25" s="12"/>
      <c r="E25" s="12"/>
      <c r="F25" s="12"/>
      <c r="G25" s="18"/>
      <c r="H25" s="18"/>
      <c r="I25" s="15"/>
      <c r="J25" s="19"/>
      <c r="M25" s="107"/>
    </row>
    <row r="26" spans="2:11" s="13" customFormat="1" ht="16.5" customHeight="1">
      <c r="B26" s="11"/>
      <c r="C26" s="18"/>
      <c r="D26" s="12"/>
      <c r="E26" s="12"/>
      <c r="F26" s="124"/>
      <c r="G26" s="124"/>
      <c r="H26" s="124"/>
      <c r="I26" s="81" t="s">
        <v>16</v>
      </c>
      <c r="J26" s="81" t="s">
        <v>21</v>
      </c>
      <c r="K26" s="12"/>
    </row>
    <row r="27" spans="1:10" ht="16.5" customHeight="1">
      <c r="A27" s="97" t="s">
        <v>11</v>
      </c>
      <c r="B27" s="82">
        <v>0.5</v>
      </c>
      <c r="C27" s="7" t="str">
        <f>M9</f>
        <v>ラセルバロイ</v>
      </c>
      <c r="D27" s="83"/>
      <c r="E27" s="9" t="s">
        <v>10</v>
      </c>
      <c r="F27" s="83"/>
      <c r="G27" s="7" t="str">
        <f>M12</f>
        <v>青山ＦＣ</v>
      </c>
      <c r="H27" s="9" t="s">
        <v>0</v>
      </c>
      <c r="I27" s="118" t="s">
        <v>43</v>
      </c>
      <c r="J27" s="119"/>
    </row>
    <row r="28" spans="1:10" ht="16.5" customHeight="1">
      <c r="A28" s="97" t="s">
        <v>12</v>
      </c>
      <c r="B28" s="10">
        <v>0.5277777777777778</v>
      </c>
      <c r="C28" s="7" t="str">
        <f>M10</f>
        <v>黒川大和</v>
      </c>
      <c r="D28" s="83"/>
      <c r="E28" s="9" t="s">
        <v>10</v>
      </c>
      <c r="F28" s="83"/>
      <c r="G28" s="7" t="str">
        <f>M11</f>
        <v>七ヶ浜</v>
      </c>
      <c r="H28" s="9" t="s">
        <v>0</v>
      </c>
      <c r="I28" s="120"/>
      <c r="J28" s="121"/>
    </row>
    <row r="29" spans="1:10" ht="16.5" customHeight="1">
      <c r="A29" s="97" t="s">
        <v>13</v>
      </c>
      <c r="B29" s="10">
        <v>0.5555555555555556</v>
      </c>
      <c r="C29" s="7" t="str">
        <f>M5</f>
        <v>多賀城FC-A</v>
      </c>
      <c r="D29" s="83"/>
      <c r="E29" s="9" t="s">
        <v>10</v>
      </c>
      <c r="F29" s="83"/>
      <c r="G29" s="7" t="str">
        <f>M8</f>
        <v>塩釜FC-Ｂ</v>
      </c>
      <c r="H29" s="9" t="s">
        <v>0</v>
      </c>
      <c r="I29" s="120"/>
      <c r="J29" s="121"/>
    </row>
    <row r="30" spans="1:10" ht="16.5" customHeight="1">
      <c r="A30" s="97" t="s">
        <v>14</v>
      </c>
      <c r="B30" s="10">
        <v>0.5833333333333334</v>
      </c>
      <c r="C30" s="7" t="str">
        <f>M6</f>
        <v>多賀城FC-B</v>
      </c>
      <c r="D30" s="83"/>
      <c r="E30" s="9" t="s">
        <v>10</v>
      </c>
      <c r="F30" s="83"/>
      <c r="G30" s="7" t="str">
        <f>M7</f>
        <v>塩釜FC-A</v>
      </c>
      <c r="H30" s="9" t="s">
        <v>0</v>
      </c>
      <c r="I30" s="120"/>
      <c r="J30" s="121"/>
    </row>
    <row r="31" spans="1:10" ht="16.5" customHeight="1">
      <c r="A31" s="97" t="s">
        <v>32</v>
      </c>
      <c r="B31" s="10">
        <v>0.611111111111111</v>
      </c>
      <c r="C31" s="7" t="str">
        <f>M5</f>
        <v>多賀城FC-A</v>
      </c>
      <c r="D31" s="83"/>
      <c r="E31" s="9" t="s">
        <v>10</v>
      </c>
      <c r="F31" s="83"/>
      <c r="G31" s="7" t="str">
        <f>M7</f>
        <v>塩釜FC-A</v>
      </c>
      <c r="H31" s="9" t="s">
        <v>0</v>
      </c>
      <c r="I31" s="120"/>
      <c r="J31" s="121"/>
    </row>
    <row r="32" spans="1:10" ht="16.5" customHeight="1">
      <c r="A32" s="97" t="s">
        <v>39</v>
      </c>
      <c r="B32" s="10">
        <v>0.638888888888889</v>
      </c>
      <c r="C32" s="7" t="str">
        <f>M6</f>
        <v>多賀城FC-B</v>
      </c>
      <c r="D32" s="83"/>
      <c r="E32" s="9" t="s">
        <v>10</v>
      </c>
      <c r="F32" s="83"/>
      <c r="G32" s="7" t="str">
        <f>M8</f>
        <v>塩釜FC-Ｂ</v>
      </c>
      <c r="H32" s="9" t="s">
        <v>0</v>
      </c>
      <c r="I32" s="122"/>
      <c r="J32" s="123"/>
    </row>
    <row r="33" ht="16.5" customHeight="1"/>
    <row r="34" spans="2:10" ht="16.5" customHeight="1">
      <c r="B34" s="91" t="s">
        <v>57</v>
      </c>
      <c r="C34" s="104"/>
      <c r="D34" s="12"/>
      <c r="E34" s="12"/>
      <c r="F34" s="12"/>
      <c r="G34" s="18"/>
      <c r="H34" s="18"/>
      <c r="I34" s="81" t="s">
        <v>16</v>
      </c>
      <c r="J34" s="81" t="s">
        <v>21</v>
      </c>
    </row>
    <row r="35" spans="1:10" ht="16.5" customHeight="1">
      <c r="A35" s="97" t="s">
        <v>11</v>
      </c>
      <c r="B35" s="10">
        <v>0.3958333333333333</v>
      </c>
      <c r="C35" s="7" t="str">
        <f>M10</f>
        <v>黒川大和</v>
      </c>
      <c r="D35" s="85"/>
      <c r="E35" s="9" t="s">
        <v>10</v>
      </c>
      <c r="F35" s="85"/>
      <c r="G35" s="7" t="str">
        <f>M12</f>
        <v>青山ＦＣ</v>
      </c>
      <c r="H35" s="9" t="s">
        <v>0</v>
      </c>
      <c r="I35" s="125" t="s">
        <v>42</v>
      </c>
      <c r="J35" s="125"/>
    </row>
    <row r="36" spans="1:10" ht="16.5" customHeight="1">
      <c r="A36" s="97" t="s">
        <v>12</v>
      </c>
      <c r="B36" s="10">
        <v>0.4305555555555556</v>
      </c>
      <c r="C36" s="7" t="str">
        <f>M7</f>
        <v>塩釜FC-A</v>
      </c>
      <c r="D36" s="83"/>
      <c r="E36" s="9" t="s">
        <v>10</v>
      </c>
      <c r="F36" s="83"/>
      <c r="G36" s="7" t="str">
        <f>M8</f>
        <v>塩釜FC-Ｂ</v>
      </c>
      <c r="H36" s="9" t="s">
        <v>0</v>
      </c>
      <c r="I36" s="125"/>
      <c r="J36" s="125"/>
    </row>
    <row r="37" spans="1:10" ht="16.5" customHeight="1">
      <c r="A37" s="97" t="s">
        <v>13</v>
      </c>
      <c r="B37" s="10">
        <v>0.465277777777778</v>
      </c>
      <c r="C37" s="7" t="str">
        <f>M9</f>
        <v>ラセルバロイ</v>
      </c>
      <c r="D37" s="83"/>
      <c r="E37" s="9" t="s">
        <v>10</v>
      </c>
      <c r="F37" s="83"/>
      <c r="G37" s="7" t="str">
        <f>M10</f>
        <v>黒川大和</v>
      </c>
      <c r="H37" s="9" t="s">
        <v>0</v>
      </c>
      <c r="I37" s="125"/>
      <c r="J37" s="125"/>
    </row>
    <row r="38" spans="1:11" s="13" customFormat="1" ht="16.5" customHeight="1">
      <c r="A38" s="97" t="s">
        <v>14</v>
      </c>
      <c r="B38" s="10">
        <v>0.5</v>
      </c>
      <c r="C38" s="7" t="str">
        <f>M11</f>
        <v>七ヶ浜</v>
      </c>
      <c r="D38" s="83"/>
      <c r="E38" s="9" t="s">
        <v>10</v>
      </c>
      <c r="F38" s="83"/>
      <c r="G38" s="7" t="str">
        <f>M12</f>
        <v>青山ＦＣ</v>
      </c>
      <c r="H38" s="9" t="s">
        <v>0</v>
      </c>
      <c r="I38" s="125"/>
      <c r="J38" s="125"/>
      <c r="K38" s="12"/>
    </row>
    <row r="39" spans="1:10" ht="16.5" customHeight="1">
      <c r="A39" s="97" t="s">
        <v>32</v>
      </c>
      <c r="B39" s="10">
        <v>0.534722222222222</v>
      </c>
      <c r="C39" s="7" t="str">
        <f>M5</f>
        <v>多賀城FC-A</v>
      </c>
      <c r="D39" s="83"/>
      <c r="E39" s="9" t="s">
        <v>10</v>
      </c>
      <c r="F39" s="83"/>
      <c r="G39" s="7" t="str">
        <f>M6</f>
        <v>多賀城FC-B</v>
      </c>
      <c r="H39" s="9" t="s">
        <v>0</v>
      </c>
      <c r="I39" s="125"/>
      <c r="J39" s="125"/>
    </row>
    <row r="40" spans="1:10" ht="16.5" customHeight="1">
      <c r="A40" s="97" t="s">
        <v>39</v>
      </c>
      <c r="B40" s="10">
        <v>0.569444444444444</v>
      </c>
      <c r="C40" s="7" t="str">
        <f>M9</f>
        <v>ラセルバロイ</v>
      </c>
      <c r="D40" s="83"/>
      <c r="E40" s="9" t="s">
        <v>10</v>
      </c>
      <c r="F40" s="83"/>
      <c r="G40" s="7" t="str">
        <f>M11</f>
        <v>七ヶ浜</v>
      </c>
      <c r="H40" s="9" t="s">
        <v>0</v>
      </c>
      <c r="I40" s="125"/>
      <c r="J40" s="125"/>
    </row>
    <row r="41" spans="1:10" ht="16.5" customHeight="1">
      <c r="A41" s="97"/>
      <c r="B41" s="10"/>
      <c r="C41" s="1"/>
      <c r="D41" s="1"/>
      <c r="F41" s="1"/>
      <c r="G41" s="1"/>
      <c r="H41" s="9"/>
      <c r="I41" s="105"/>
      <c r="J41" s="105"/>
    </row>
    <row r="42" spans="1:2" ht="10.5" customHeight="1">
      <c r="A42" s="37"/>
      <c r="B42" s="82"/>
    </row>
    <row r="43" spans="1:11" s="13" customFormat="1" ht="13.5" customHeight="1">
      <c r="A43" s="98" t="s">
        <v>27</v>
      </c>
      <c r="B43" s="99"/>
      <c r="C43" s="100"/>
      <c r="D43" s="100"/>
      <c r="E43" s="100"/>
      <c r="F43" s="100"/>
      <c r="G43" s="100"/>
      <c r="H43" s="100"/>
      <c r="I43" s="101"/>
      <c r="J43" s="34"/>
      <c r="K43" s="12"/>
    </row>
    <row r="44" spans="1:11" s="13" customFormat="1" ht="13.5" customHeight="1">
      <c r="A44" s="98" t="s">
        <v>23</v>
      </c>
      <c r="B44" s="99"/>
      <c r="C44" s="100"/>
      <c r="D44" s="100"/>
      <c r="E44" s="100"/>
      <c r="F44" s="100"/>
      <c r="G44" s="100"/>
      <c r="H44" s="100"/>
      <c r="I44" s="101"/>
      <c r="J44" s="34"/>
      <c r="K44" s="12"/>
    </row>
    <row r="45" spans="1:11" s="13" customFormat="1" ht="13.5" customHeight="1">
      <c r="A45" s="98" t="s">
        <v>17</v>
      </c>
      <c r="B45" s="99"/>
      <c r="C45" s="102"/>
      <c r="D45" s="103"/>
      <c r="E45" s="103"/>
      <c r="F45" s="103"/>
      <c r="G45" s="102"/>
      <c r="H45" s="103"/>
      <c r="I45" s="102"/>
      <c r="J45" s="7"/>
      <c r="K45" s="6"/>
    </row>
    <row r="46" spans="1:11" s="13" customFormat="1" ht="13.5" customHeight="1">
      <c r="A46" s="98" t="s">
        <v>18</v>
      </c>
      <c r="B46" s="99"/>
      <c r="C46" s="102"/>
      <c r="D46" s="103"/>
      <c r="E46" s="103"/>
      <c r="F46" s="103"/>
      <c r="G46" s="102"/>
      <c r="H46" s="103"/>
      <c r="I46" s="102"/>
      <c r="J46" s="7"/>
      <c r="K46" s="9"/>
    </row>
    <row r="47" spans="1:11" s="13" customFormat="1" ht="13.5" customHeight="1">
      <c r="A47" s="98" t="s">
        <v>19</v>
      </c>
      <c r="B47" s="99"/>
      <c r="C47" s="102"/>
      <c r="D47" s="103"/>
      <c r="E47" s="103"/>
      <c r="F47" s="103"/>
      <c r="G47" s="102"/>
      <c r="H47" s="103"/>
      <c r="I47" s="102"/>
      <c r="J47" s="7"/>
      <c r="K47" s="9"/>
    </row>
    <row r="48" spans="1:11" s="13" customFormat="1" ht="13.5" customHeight="1">
      <c r="A48" s="98" t="s">
        <v>20</v>
      </c>
      <c r="B48" s="99"/>
      <c r="C48" s="102"/>
      <c r="D48" s="103"/>
      <c r="E48" s="103"/>
      <c r="F48" s="103"/>
      <c r="G48" s="102"/>
      <c r="H48" s="103"/>
      <c r="I48" s="102"/>
      <c r="J48" s="33"/>
      <c r="K48" s="9"/>
    </row>
    <row r="49" spans="1:11" s="13" customFormat="1" ht="13.5" customHeight="1">
      <c r="A49" s="98" t="s">
        <v>24</v>
      </c>
      <c r="B49" s="99"/>
      <c r="C49" s="102"/>
      <c r="D49" s="103"/>
      <c r="E49" s="103"/>
      <c r="F49" s="103"/>
      <c r="G49" s="102"/>
      <c r="H49" s="103"/>
      <c r="I49" s="102"/>
      <c r="J49" s="7"/>
      <c r="K49" s="9"/>
    </row>
    <row r="50" spans="1:10" ht="13.5">
      <c r="A50" s="85"/>
      <c r="B50" s="88"/>
      <c r="C50" s="89"/>
      <c r="D50" s="85"/>
      <c r="E50" s="85"/>
      <c r="F50" s="85"/>
      <c r="G50" s="89"/>
      <c r="H50" s="89"/>
      <c r="I50" s="89"/>
      <c r="J50" s="89"/>
    </row>
  </sheetData>
  <sheetProtection/>
  <mergeCells count="8">
    <mergeCell ref="I27:J32"/>
    <mergeCell ref="F26:H26"/>
    <mergeCell ref="I35:J40"/>
    <mergeCell ref="B2:C2"/>
    <mergeCell ref="A1:J1"/>
    <mergeCell ref="I2:J2"/>
    <mergeCell ref="I5:J12"/>
    <mergeCell ref="I16:J23"/>
  </mergeCells>
  <printOptions/>
  <pageMargins left="0.6299212598425197" right="0.3937007874015748" top="0.44" bottom="0.35" header="0.28" footer="0.27"/>
  <pageSetup horizontalDpi="300" verticalDpi="300" orientation="portrait" paperSize="9" r:id="rId1"/>
  <ignoredErrors>
    <ignoredError sqref="G10:G11 G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showGridLines="0" zoomScale="75" zoomScaleNormal="75" zoomScaleSheetLayoutView="70" zoomScalePageLayoutView="0" workbookViewId="0" topLeftCell="A1">
      <selection activeCell="AR21" sqref="AR21"/>
    </sheetView>
  </sheetViews>
  <sheetFormatPr defaultColWidth="9.00390625" defaultRowHeight="35.25" customHeight="1"/>
  <cols>
    <col min="1" max="1" width="11.375" style="4" customWidth="1"/>
    <col min="2" max="33" width="3.25390625" style="4" customWidth="1"/>
    <col min="34" max="41" width="4.75390625" style="4" customWidth="1"/>
    <col min="42" max="16384" width="9.00390625" style="4" customWidth="1"/>
  </cols>
  <sheetData>
    <row r="1" spans="1:41" ht="35.25" customHeight="1">
      <c r="A1" s="129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</row>
    <row r="2" spans="1:41" ht="21.75" customHeight="1" thickBot="1">
      <c r="A2" s="20"/>
      <c r="B2" s="95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33"/>
      <c r="AI2" s="133"/>
      <c r="AJ2" s="133"/>
      <c r="AK2" s="133"/>
      <c r="AL2" s="133"/>
      <c r="AM2" s="133"/>
      <c r="AN2" s="133"/>
      <c r="AO2" s="22"/>
    </row>
    <row r="3" spans="1:41" ht="32.25" customHeight="1" thickBot="1">
      <c r="A3" s="24"/>
      <c r="B3" s="130" t="str">
        <f>'組合せ表　A'!M5</f>
        <v>TOMIYA-A</v>
      </c>
      <c r="C3" s="131"/>
      <c r="D3" s="131"/>
      <c r="E3" s="132"/>
      <c r="F3" s="130" t="str">
        <f>'組合せ表　A'!M9</f>
        <v>富ケ丘</v>
      </c>
      <c r="G3" s="131"/>
      <c r="H3" s="131"/>
      <c r="I3" s="131"/>
      <c r="J3" s="130" t="str">
        <f>'組合せ表　A'!M7</f>
        <v>利府グラ</v>
      </c>
      <c r="K3" s="131"/>
      <c r="L3" s="131"/>
      <c r="M3" s="132"/>
      <c r="N3" s="130" t="str">
        <f>'組合せ表　A'!M8</f>
        <v>あけの平</v>
      </c>
      <c r="O3" s="131"/>
      <c r="P3" s="131"/>
      <c r="Q3" s="132"/>
      <c r="R3" s="130" t="str">
        <f>'組合せ表　A'!M6</f>
        <v>TOMIYA-B</v>
      </c>
      <c r="S3" s="131"/>
      <c r="T3" s="131"/>
      <c r="U3" s="132"/>
      <c r="V3" s="130" t="str">
        <f>'組合せ表　A'!M10</f>
        <v>富谷ＦＣ</v>
      </c>
      <c r="W3" s="131"/>
      <c r="X3" s="131"/>
      <c r="Y3" s="132"/>
      <c r="Z3" s="130" t="str">
        <f>'組合せ表　A'!M11</f>
        <v>鶴ケ谷</v>
      </c>
      <c r="AA3" s="131"/>
      <c r="AB3" s="131"/>
      <c r="AC3" s="132"/>
      <c r="AD3" s="130" t="str">
        <f>'組合せ表　A'!M12</f>
        <v>マリソル</v>
      </c>
      <c r="AE3" s="131"/>
      <c r="AF3" s="131"/>
      <c r="AG3" s="132"/>
      <c r="AH3" s="25" t="s">
        <v>1</v>
      </c>
      <c r="AI3" s="26" t="s">
        <v>2</v>
      </c>
      <c r="AJ3" s="26" t="s">
        <v>3</v>
      </c>
      <c r="AK3" s="26" t="s">
        <v>4</v>
      </c>
      <c r="AL3" s="26" t="s">
        <v>5</v>
      </c>
      <c r="AM3" s="26" t="s">
        <v>6</v>
      </c>
      <c r="AN3" s="26" t="s">
        <v>7</v>
      </c>
      <c r="AO3" s="27" t="s">
        <v>8</v>
      </c>
    </row>
    <row r="4" spans="1:41" ht="32.25" customHeight="1">
      <c r="A4" s="28" t="str">
        <f>B3</f>
        <v>TOMIYA-A</v>
      </c>
      <c r="B4" s="126"/>
      <c r="C4" s="127"/>
      <c r="D4" s="127"/>
      <c r="E4" s="128"/>
      <c r="F4" s="41"/>
      <c r="G4" s="42">
        <f>'組合せ表　A'!D5</f>
        <v>0</v>
      </c>
      <c r="H4" s="42" t="s">
        <v>26</v>
      </c>
      <c r="I4" s="43">
        <f>'組合せ表　A'!F5</f>
        <v>0</v>
      </c>
      <c r="J4" s="41"/>
      <c r="K4" s="42">
        <f>'組合せ表　A'!D31</f>
        <v>0</v>
      </c>
      <c r="L4" s="42" t="s">
        <v>26</v>
      </c>
      <c r="M4" s="43">
        <f>'組合せ表　A'!F31</f>
        <v>0</v>
      </c>
      <c r="N4" s="41"/>
      <c r="O4" s="42">
        <f>'組合せ表　A'!D38</f>
        <v>0</v>
      </c>
      <c r="P4" s="42" t="s">
        <v>26</v>
      </c>
      <c r="Q4" s="43">
        <f>'組合せ表　A'!F38</f>
        <v>0</v>
      </c>
      <c r="R4" s="44"/>
      <c r="S4" s="44">
        <f>'組合せ表　A'!D27</f>
        <v>0</v>
      </c>
      <c r="T4" s="44" t="s">
        <v>26</v>
      </c>
      <c r="U4" s="45">
        <f>'組合せ表　A'!F27</f>
        <v>0</v>
      </c>
      <c r="V4" s="46"/>
      <c r="W4" s="44">
        <f>'組合せ表　A'!D9</f>
        <v>0</v>
      </c>
      <c r="X4" s="44" t="s">
        <v>26</v>
      </c>
      <c r="Y4" s="45">
        <f>'組合せ表　A'!F9</f>
        <v>0</v>
      </c>
      <c r="Z4" s="46"/>
      <c r="AA4" s="44">
        <f>'組合せ表　A'!D22</f>
        <v>0</v>
      </c>
      <c r="AB4" s="44" t="s">
        <v>9</v>
      </c>
      <c r="AC4" s="45">
        <f>'組合せ表　A'!F22</f>
        <v>0</v>
      </c>
      <c r="AD4" s="46"/>
      <c r="AE4" s="77">
        <f>'組合せ表　A'!D19</f>
        <v>0</v>
      </c>
      <c r="AF4" s="77" t="s">
        <v>26</v>
      </c>
      <c r="AG4" s="78">
        <f>'組合せ表　A'!F19</f>
        <v>0</v>
      </c>
      <c r="AH4" s="47">
        <f>SUM((AI4*3)+(AJ4*1))</f>
        <v>0</v>
      </c>
      <c r="AI4" s="48">
        <f>COUNTIF(B4:AG4,"○")</f>
        <v>0</v>
      </c>
      <c r="AJ4" s="48">
        <f>COUNTIF(B4:AG4,"△")</f>
        <v>0</v>
      </c>
      <c r="AK4" s="48">
        <f>COUNTIF(B4:AG4,"●")</f>
        <v>0</v>
      </c>
      <c r="AL4" s="49">
        <f aca="true" t="shared" si="0" ref="AL4:AL11">SUM(C4,G4,K4,O4,AE4,W4,AA4,S4)</f>
        <v>0</v>
      </c>
      <c r="AM4" s="49">
        <f aca="true" t="shared" si="1" ref="AM4:AM11">SUM(E4,I4,M4,Q4,AG4,U4,AC4,Y4)</f>
        <v>0</v>
      </c>
      <c r="AN4" s="48">
        <f aca="true" t="shared" si="2" ref="AN4:AN11">SUM(AL4-AM4)</f>
        <v>0</v>
      </c>
      <c r="AO4" s="50"/>
    </row>
    <row r="5" spans="1:41" ht="32.25" customHeight="1">
      <c r="A5" s="29" t="str">
        <f>F3</f>
        <v>富ケ丘</v>
      </c>
      <c r="B5" s="30"/>
      <c r="C5" s="44">
        <f>I4</f>
        <v>0</v>
      </c>
      <c r="D5" s="44" t="s">
        <v>26</v>
      </c>
      <c r="E5" s="45">
        <f>G4</f>
        <v>0</v>
      </c>
      <c r="F5" s="134"/>
      <c r="G5" s="135"/>
      <c r="H5" s="135"/>
      <c r="I5" s="136"/>
      <c r="J5" s="46"/>
      <c r="K5" s="44">
        <f>'組合せ表　A'!F16</f>
        <v>0</v>
      </c>
      <c r="L5" s="44" t="s">
        <v>26</v>
      </c>
      <c r="M5" s="45">
        <f>'組合せ表　A'!D16</f>
        <v>0</v>
      </c>
      <c r="N5" s="46"/>
      <c r="O5" s="44">
        <f>'組合せ表　A'!F21</f>
        <v>0</v>
      </c>
      <c r="P5" s="44" t="s">
        <v>26</v>
      </c>
      <c r="Q5" s="45">
        <f>'組合せ表　A'!D21</f>
        <v>0</v>
      </c>
      <c r="R5" s="44"/>
      <c r="S5" s="44">
        <f>'組合せ表　A'!F10</f>
        <v>0</v>
      </c>
      <c r="T5" s="44" t="s">
        <v>26</v>
      </c>
      <c r="U5" s="45">
        <f>'組合せ表　A'!D10</f>
        <v>0</v>
      </c>
      <c r="V5" s="46"/>
      <c r="W5" s="44">
        <f>'組合せ表　A'!D29</f>
        <v>0</v>
      </c>
      <c r="X5" s="44" t="s">
        <v>26</v>
      </c>
      <c r="Y5" s="45">
        <f>'組合せ表　A'!F29</f>
        <v>0</v>
      </c>
      <c r="Z5" s="46"/>
      <c r="AA5" s="44">
        <f>'組合せ表　A'!D40</f>
        <v>0</v>
      </c>
      <c r="AB5" s="44" t="s">
        <v>9</v>
      </c>
      <c r="AC5" s="45">
        <f>'組合せ表　A'!F40</f>
        <v>0</v>
      </c>
      <c r="AD5" s="46"/>
      <c r="AE5" s="44">
        <f>'組合せ表　A'!D36</f>
        <v>0</v>
      </c>
      <c r="AF5" s="44" t="s">
        <v>26</v>
      </c>
      <c r="AG5" s="45">
        <f>'組合せ表　A'!F36</f>
        <v>0</v>
      </c>
      <c r="AH5" s="51">
        <f aca="true" t="shared" si="3" ref="AH5:AH11">SUM((AI5*3)+(AJ5*1))</f>
        <v>0</v>
      </c>
      <c r="AI5" s="52">
        <f aca="true" t="shared" si="4" ref="AI5:AI11">COUNTIF(B5:AG5,"○")</f>
        <v>0</v>
      </c>
      <c r="AJ5" s="52">
        <f aca="true" t="shared" si="5" ref="AJ5:AJ11">COUNTIF(B5:AG5,"△")</f>
        <v>0</v>
      </c>
      <c r="AK5" s="52">
        <f aca="true" t="shared" si="6" ref="AK5:AK11">COUNTIF(B5:AG5,"●")</f>
        <v>0</v>
      </c>
      <c r="AL5" s="52">
        <f t="shared" si="0"/>
        <v>0</v>
      </c>
      <c r="AM5" s="52">
        <f t="shared" si="1"/>
        <v>0</v>
      </c>
      <c r="AN5" s="52">
        <f t="shared" si="2"/>
        <v>0</v>
      </c>
      <c r="AO5" s="53"/>
    </row>
    <row r="6" spans="1:41" ht="32.25" customHeight="1">
      <c r="A6" s="30" t="str">
        <f>J3</f>
        <v>利府グラ</v>
      </c>
      <c r="B6" s="30"/>
      <c r="C6" s="44">
        <f>M4</f>
        <v>0</v>
      </c>
      <c r="D6" s="44" t="s">
        <v>26</v>
      </c>
      <c r="E6" s="45">
        <f>K4</f>
        <v>0</v>
      </c>
      <c r="F6" s="54"/>
      <c r="G6" s="44">
        <f>M5</f>
        <v>0</v>
      </c>
      <c r="H6" s="44" t="s">
        <v>26</v>
      </c>
      <c r="I6" s="45">
        <f>K5</f>
        <v>0</v>
      </c>
      <c r="J6" s="134"/>
      <c r="K6" s="135"/>
      <c r="L6" s="135"/>
      <c r="M6" s="136"/>
      <c r="N6" s="55"/>
      <c r="O6" s="56">
        <f>'組合せ表　A'!D28</f>
        <v>0</v>
      </c>
      <c r="P6" s="56" t="s">
        <v>26</v>
      </c>
      <c r="Q6" s="57">
        <f>'組合せ表　A'!F28</f>
        <v>0</v>
      </c>
      <c r="R6" s="55"/>
      <c r="S6" s="44">
        <f>'組合せ表　A'!F41</f>
        <v>0</v>
      </c>
      <c r="T6" s="44" t="s">
        <v>26</v>
      </c>
      <c r="U6" s="45">
        <f>'組合せ表　A'!D41</f>
        <v>0</v>
      </c>
      <c r="V6" s="58"/>
      <c r="W6" s="44">
        <f>'組合せ表　A'!D20</f>
        <v>0</v>
      </c>
      <c r="X6" s="44" t="s">
        <v>26</v>
      </c>
      <c r="Y6" s="45">
        <f>'組合せ表　A'!F20</f>
        <v>0</v>
      </c>
      <c r="Z6" s="58"/>
      <c r="AA6" s="44">
        <f>'組合せ表　A'!D7</f>
        <v>0</v>
      </c>
      <c r="AB6" s="44" t="s">
        <v>9</v>
      </c>
      <c r="AC6" s="45">
        <f>'組合せ表　A'!F7</f>
        <v>0</v>
      </c>
      <c r="AD6" s="55"/>
      <c r="AE6" s="44">
        <f>'組合せ表　A'!D11</f>
        <v>0</v>
      </c>
      <c r="AF6" s="44" t="s">
        <v>26</v>
      </c>
      <c r="AG6" s="45">
        <f>'組合せ表　A'!F11</f>
        <v>0</v>
      </c>
      <c r="AH6" s="59">
        <f t="shared" si="3"/>
        <v>0</v>
      </c>
      <c r="AI6" s="60">
        <f t="shared" si="4"/>
        <v>0</v>
      </c>
      <c r="AJ6" s="60">
        <f t="shared" si="5"/>
        <v>0</v>
      </c>
      <c r="AK6" s="60">
        <f t="shared" si="6"/>
        <v>0</v>
      </c>
      <c r="AL6" s="52">
        <f t="shared" si="0"/>
        <v>0</v>
      </c>
      <c r="AM6" s="52">
        <f t="shared" si="1"/>
        <v>0</v>
      </c>
      <c r="AN6" s="60">
        <f t="shared" si="2"/>
        <v>0</v>
      </c>
      <c r="AO6" s="61"/>
    </row>
    <row r="7" spans="1:41" ht="32.25" customHeight="1">
      <c r="A7" s="28" t="str">
        <f>N3</f>
        <v>あけの平</v>
      </c>
      <c r="B7" s="30"/>
      <c r="C7" s="44">
        <f>Q4</f>
        <v>0</v>
      </c>
      <c r="D7" s="44" t="s">
        <v>26</v>
      </c>
      <c r="E7" s="45">
        <f>O4</f>
        <v>0</v>
      </c>
      <c r="F7" s="55"/>
      <c r="G7" s="44">
        <f>Q5</f>
        <v>0</v>
      </c>
      <c r="H7" s="44" t="s">
        <v>26</v>
      </c>
      <c r="I7" s="45">
        <f>O5</f>
        <v>0</v>
      </c>
      <c r="J7" s="79"/>
      <c r="K7" s="44">
        <f>Q6</f>
        <v>0</v>
      </c>
      <c r="L7" s="44" t="s">
        <v>26</v>
      </c>
      <c r="M7" s="45">
        <f>O6</f>
        <v>0</v>
      </c>
      <c r="N7" s="134"/>
      <c r="O7" s="135"/>
      <c r="P7" s="135"/>
      <c r="Q7" s="136"/>
      <c r="R7" s="56"/>
      <c r="S7" s="44">
        <f>'組合せ表　A'!F32</f>
        <v>0</v>
      </c>
      <c r="T7" s="44" t="s">
        <v>26</v>
      </c>
      <c r="U7" s="45">
        <f>'組合せ表　A'!D32</f>
        <v>0</v>
      </c>
      <c r="V7" s="58"/>
      <c r="W7" s="44">
        <f>'組合せ表　A'!D17</f>
        <v>0</v>
      </c>
      <c r="X7" s="44" t="s">
        <v>26</v>
      </c>
      <c r="Y7" s="45">
        <f>'組合せ表　A'!F17</f>
        <v>0</v>
      </c>
      <c r="Z7" s="58"/>
      <c r="AA7" s="44">
        <f>'組合せ表　A'!D12</f>
        <v>0</v>
      </c>
      <c r="AB7" s="44" t="s">
        <v>9</v>
      </c>
      <c r="AC7" s="45">
        <f>'組合せ表　A'!F12</f>
        <v>0</v>
      </c>
      <c r="AD7" s="55"/>
      <c r="AE7" s="44">
        <f>'組合せ表　A'!D8</f>
        <v>0</v>
      </c>
      <c r="AF7" s="44" t="s">
        <v>26</v>
      </c>
      <c r="AG7" s="45">
        <f>'組合せ表　A'!F8</f>
        <v>0</v>
      </c>
      <c r="AH7" s="51">
        <f t="shared" si="3"/>
        <v>0</v>
      </c>
      <c r="AI7" s="52">
        <f t="shared" si="4"/>
        <v>0</v>
      </c>
      <c r="AJ7" s="52">
        <f t="shared" si="5"/>
        <v>0</v>
      </c>
      <c r="AK7" s="52">
        <f t="shared" si="6"/>
        <v>0</v>
      </c>
      <c r="AL7" s="52">
        <f t="shared" si="0"/>
        <v>0</v>
      </c>
      <c r="AM7" s="52">
        <f t="shared" si="1"/>
        <v>0</v>
      </c>
      <c r="AN7" s="52">
        <f t="shared" si="2"/>
        <v>0</v>
      </c>
      <c r="AO7" s="53"/>
    </row>
    <row r="8" spans="1:41" ht="32.25" customHeight="1">
      <c r="A8" s="28" t="str">
        <f>R3</f>
        <v>TOMIYA-B</v>
      </c>
      <c r="B8" s="28"/>
      <c r="C8" s="62">
        <f>U4</f>
        <v>0</v>
      </c>
      <c r="D8" s="62" t="s">
        <v>26</v>
      </c>
      <c r="E8" s="63">
        <f>S4</f>
        <v>0</v>
      </c>
      <c r="F8" s="58"/>
      <c r="G8" s="56">
        <f>U5</f>
        <v>0</v>
      </c>
      <c r="H8" s="56" t="s">
        <v>26</v>
      </c>
      <c r="I8" s="57">
        <f>S5</f>
        <v>0</v>
      </c>
      <c r="J8" s="58"/>
      <c r="K8" s="56">
        <f>U6</f>
        <v>0</v>
      </c>
      <c r="L8" s="56" t="s">
        <v>26</v>
      </c>
      <c r="M8" s="57">
        <f>S6</f>
        <v>0</v>
      </c>
      <c r="N8" s="55"/>
      <c r="O8" s="62">
        <f>U7</f>
        <v>0</v>
      </c>
      <c r="P8" s="62" t="s">
        <v>26</v>
      </c>
      <c r="Q8" s="63">
        <f>S7</f>
        <v>0</v>
      </c>
      <c r="R8" s="134"/>
      <c r="S8" s="135"/>
      <c r="T8" s="135"/>
      <c r="U8" s="136"/>
      <c r="V8" s="55"/>
      <c r="W8" s="44">
        <f>'組合せ表　A'!D6</f>
        <v>0</v>
      </c>
      <c r="X8" s="44" t="s">
        <v>26</v>
      </c>
      <c r="Y8" s="45">
        <f>'組合せ表　A'!F6</f>
        <v>0</v>
      </c>
      <c r="Z8" s="55"/>
      <c r="AA8" s="44">
        <f>'組合せ表　A'!D18</f>
        <v>0</v>
      </c>
      <c r="AB8" s="44" t="s">
        <v>9</v>
      </c>
      <c r="AC8" s="45">
        <f>'組合せ表　A'!F18</f>
        <v>0</v>
      </c>
      <c r="AD8" s="55"/>
      <c r="AE8" s="62">
        <f>'組合せ表　A'!D23</f>
        <v>0</v>
      </c>
      <c r="AF8" s="62" t="s">
        <v>26</v>
      </c>
      <c r="AG8" s="63">
        <f>'組合せ表　A'!F23</f>
        <v>0</v>
      </c>
      <c r="AH8" s="51">
        <f t="shared" si="3"/>
        <v>0</v>
      </c>
      <c r="AI8" s="52">
        <f t="shared" si="4"/>
        <v>0</v>
      </c>
      <c r="AJ8" s="52">
        <f t="shared" si="5"/>
        <v>0</v>
      </c>
      <c r="AK8" s="52">
        <f t="shared" si="6"/>
        <v>0</v>
      </c>
      <c r="AL8" s="52">
        <f t="shared" si="0"/>
        <v>0</v>
      </c>
      <c r="AM8" s="52">
        <f t="shared" si="1"/>
        <v>0</v>
      </c>
      <c r="AN8" s="52">
        <f t="shared" si="2"/>
        <v>0</v>
      </c>
      <c r="AO8" s="53"/>
    </row>
    <row r="9" spans="1:41" ht="32.25" customHeight="1">
      <c r="A9" s="28" t="str">
        <f>V3</f>
        <v>富谷ＦＣ</v>
      </c>
      <c r="B9" s="28"/>
      <c r="C9" s="62">
        <f>Y4</f>
        <v>0</v>
      </c>
      <c r="D9" s="62" t="s">
        <v>26</v>
      </c>
      <c r="E9" s="63">
        <f>W4</f>
        <v>0</v>
      </c>
      <c r="F9" s="58"/>
      <c r="G9" s="56">
        <f>Y5</f>
        <v>0</v>
      </c>
      <c r="H9" s="56" t="s">
        <v>26</v>
      </c>
      <c r="I9" s="57">
        <f>W5</f>
        <v>0</v>
      </c>
      <c r="J9" s="55"/>
      <c r="K9" s="62">
        <f>Y6</f>
        <v>0</v>
      </c>
      <c r="L9" s="62" t="s">
        <v>26</v>
      </c>
      <c r="M9" s="63">
        <f>W6</f>
        <v>0</v>
      </c>
      <c r="N9" s="55"/>
      <c r="O9" s="62">
        <f>Y7</f>
        <v>0</v>
      </c>
      <c r="P9" s="62" t="s">
        <v>26</v>
      </c>
      <c r="Q9" s="63">
        <f>W7</f>
        <v>0</v>
      </c>
      <c r="R9" s="55"/>
      <c r="S9" s="44">
        <f>Y8</f>
        <v>0</v>
      </c>
      <c r="T9" s="44" t="s">
        <v>26</v>
      </c>
      <c r="U9" s="45">
        <f>W8</f>
        <v>0</v>
      </c>
      <c r="V9" s="134"/>
      <c r="W9" s="135"/>
      <c r="X9" s="135"/>
      <c r="Y9" s="136"/>
      <c r="Z9" s="55"/>
      <c r="AA9" s="44">
        <f>'組合せ表　A'!D37</f>
        <v>0</v>
      </c>
      <c r="AB9" s="44" t="s">
        <v>9</v>
      </c>
      <c r="AC9" s="45">
        <f>'組合せ表　A'!F37</f>
        <v>0</v>
      </c>
      <c r="AD9" s="55"/>
      <c r="AE9" s="62">
        <f>'組合せ表　A'!D39</f>
        <v>0</v>
      </c>
      <c r="AF9" s="62" t="s">
        <v>26</v>
      </c>
      <c r="AG9" s="63">
        <f>'組合せ表　A'!F39</f>
        <v>0</v>
      </c>
      <c r="AH9" s="64">
        <f t="shared" si="3"/>
        <v>0</v>
      </c>
      <c r="AI9" s="65">
        <f t="shared" si="4"/>
        <v>0</v>
      </c>
      <c r="AJ9" s="65">
        <f t="shared" si="5"/>
        <v>0</v>
      </c>
      <c r="AK9" s="65">
        <f t="shared" si="6"/>
        <v>0</v>
      </c>
      <c r="AL9" s="52">
        <f t="shared" si="0"/>
        <v>0</v>
      </c>
      <c r="AM9" s="52">
        <f t="shared" si="1"/>
        <v>0</v>
      </c>
      <c r="AN9" s="65">
        <f t="shared" si="2"/>
        <v>0</v>
      </c>
      <c r="AO9" s="66"/>
    </row>
    <row r="10" spans="1:41" ht="32.25" customHeight="1">
      <c r="A10" s="28" t="str">
        <f>Z3</f>
        <v>鶴ケ谷</v>
      </c>
      <c r="B10" s="28"/>
      <c r="C10" s="62">
        <f>AC4</f>
        <v>0</v>
      </c>
      <c r="D10" s="62" t="s">
        <v>9</v>
      </c>
      <c r="E10" s="63">
        <f>AA4</f>
        <v>0</v>
      </c>
      <c r="F10" s="58"/>
      <c r="G10" s="56">
        <f>AC5</f>
        <v>0</v>
      </c>
      <c r="H10" s="56" t="s">
        <v>9</v>
      </c>
      <c r="I10" s="57">
        <f>AA5</f>
        <v>0</v>
      </c>
      <c r="J10" s="55"/>
      <c r="K10" s="62">
        <f>AC6</f>
        <v>0</v>
      </c>
      <c r="L10" s="62" t="s">
        <v>9</v>
      </c>
      <c r="M10" s="63">
        <f>AA6</f>
        <v>0</v>
      </c>
      <c r="N10" s="55"/>
      <c r="O10" s="62">
        <f>AC7</f>
        <v>0</v>
      </c>
      <c r="P10" s="62" t="s">
        <v>9</v>
      </c>
      <c r="Q10" s="63">
        <f>AA7</f>
        <v>0</v>
      </c>
      <c r="R10" s="55"/>
      <c r="S10" s="44">
        <f>AC8</f>
        <v>0</v>
      </c>
      <c r="T10" s="44" t="s">
        <v>9</v>
      </c>
      <c r="U10" s="45">
        <f>AA8</f>
        <v>0</v>
      </c>
      <c r="V10" s="55"/>
      <c r="W10" s="62">
        <f>AC9</f>
        <v>0</v>
      </c>
      <c r="X10" s="62" t="s">
        <v>9</v>
      </c>
      <c r="Y10" s="63">
        <f>AA9</f>
        <v>0</v>
      </c>
      <c r="Z10" s="134"/>
      <c r="AA10" s="135"/>
      <c r="AB10" s="135"/>
      <c r="AC10" s="136"/>
      <c r="AD10" s="55"/>
      <c r="AE10" s="62">
        <f>'組合せ表　A'!D30</f>
        <v>0</v>
      </c>
      <c r="AF10" s="62" t="s">
        <v>9</v>
      </c>
      <c r="AG10" s="63">
        <f>'組合せ表　A'!F30</f>
        <v>0</v>
      </c>
      <c r="AH10" s="64">
        <f>SUM((AI10*3)+(AJ10*1))</f>
        <v>0</v>
      </c>
      <c r="AI10" s="65">
        <f>COUNTIF(B10:AG10,"○")</f>
        <v>0</v>
      </c>
      <c r="AJ10" s="65">
        <f>COUNTIF(B10:AG10,"△")</f>
        <v>0</v>
      </c>
      <c r="AK10" s="65">
        <f>COUNTIF(B10:AG10,"●")</f>
        <v>0</v>
      </c>
      <c r="AL10" s="52">
        <f t="shared" si="0"/>
        <v>0</v>
      </c>
      <c r="AM10" s="52">
        <f t="shared" si="1"/>
        <v>0</v>
      </c>
      <c r="AN10" s="65">
        <f>SUM(AL10-AM10)</f>
        <v>0</v>
      </c>
      <c r="AO10" s="66"/>
    </row>
    <row r="11" spans="1:41" ht="32.25" customHeight="1" thickBot="1">
      <c r="A11" s="31" t="str">
        <f>AD3</f>
        <v>マリソル</v>
      </c>
      <c r="B11" s="31"/>
      <c r="C11" s="67">
        <f>AG4</f>
        <v>0</v>
      </c>
      <c r="D11" s="67" t="s">
        <v>26</v>
      </c>
      <c r="E11" s="68">
        <f>AE4</f>
        <v>0</v>
      </c>
      <c r="F11" s="69"/>
      <c r="G11" s="70">
        <f>AG5</f>
        <v>0</v>
      </c>
      <c r="H11" s="70" t="s">
        <v>26</v>
      </c>
      <c r="I11" s="71">
        <f>AE5</f>
        <v>0</v>
      </c>
      <c r="J11" s="69"/>
      <c r="K11" s="70">
        <f>AG6</f>
        <v>0</v>
      </c>
      <c r="L11" s="70" t="s">
        <v>26</v>
      </c>
      <c r="M11" s="71">
        <f>AE6</f>
        <v>0</v>
      </c>
      <c r="N11" s="69"/>
      <c r="O11" s="70">
        <f>AG7</f>
        <v>0</v>
      </c>
      <c r="P11" s="70" t="s">
        <v>26</v>
      </c>
      <c r="Q11" s="71">
        <f>AE7</f>
        <v>0</v>
      </c>
      <c r="R11" s="70"/>
      <c r="S11" s="72">
        <f>AG8</f>
        <v>0</v>
      </c>
      <c r="T11" s="72" t="s">
        <v>26</v>
      </c>
      <c r="U11" s="73">
        <f>AE8</f>
        <v>0</v>
      </c>
      <c r="V11" s="80"/>
      <c r="W11" s="72">
        <f>AG9</f>
        <v>0</v>
      </c>
      <c r="X11" s="72" t="s">
        <v>26</v>
      </c>
      <c r="Y11" s="73">
        <f>AE9</f>
        <v>0</v>
      </c>
      <c r="Z11" s="80"/>
      <c r="AA11" s="72">
        <f>AG10</f>
        <v>0</v>
      </c>
      <c r="AB11" s="72" t="s">
        <v>9</v>
      </c>
      <c r="AC11" s="73">
        <f>AE10</f>
        <v>0</v>
      </c>
      <c r="AD11" s="137"/>
      <c r="AE11" s="138"/>
      <c r="AF11" s="138"/>
      <c r="AG11" s="139"/>
      <c r="AH11" s="74">
        <f t="shared" si="3"/>
        <v>0</v>
      </c>
      <c r="AI11" s="75">
        <f t="shared" si="4"/>
        <v>0</v>
      </c>
      <c r="AJ11" s="75">
        <f t="shared" si="5"/>
        <v>0</v>
      </c>
      <c r="AK11" s="75">
        <f t="shared" si="6"/>
        <v>0</v>
      </c>
      <c r="AL11" s="75">
        <f t="shared" si="0"/>
        <v>0</v>
      </c>
      <c r="AM11" s="75">
        <f t="shared" si="1"/>
        <v>0</v>
      </c>
      <c r="AN11" s="75">
        <f t="shared" si="2"/>
        <v>0</v>
      </c>
      <c r="AO11" s="76"/>
    </row>
    <row r="12" spans="34:41" ht="22.5" customHeight="1">
      <c r="AH12" s="32">
        <f aca="true" t="shared" si="7" ref="AH12:AN12">SUM(AH4:AH11)</f>
        <v>0</v>
      </c>
      <c r="AI12" s="32">
        <f t="shared" si="7"/>
        <v>0</v>
      </c>
      <c r="AJ12" s="32">
        <f t="shared" si="7"/>
        <v>0</v>
      </c>
      <c r="AK12" s="32">
        <f t="shared" si="7"/>
        <v>0</v>
      </c>
      <c r="AL12" s="32">
        <f t="shared" si="7"/>
        <v>0</v>
      </c>
      <c r="AM12" s="32">
        <f t="shared" si="7"/>
        <v>0</v>
      </c>
      <c r="AN12" s="32">
        <f t="shared" si="7"/>
        <v>0</v>
      </c>
      <c r="AO12" s="32"/>
    </row>
    <row r="13" ht="20.25" customHeight="1" thickBot="1">
      <c r="B13" s="96" t="s">
        <v>25</v>
      </c>
    </row>
    <row r="14" spans="1:41" ht="32.25" customHeight="1" thickBot="1">
      <c r="A14" s="24"/>
      <c r="B14" s="130" t="str">
        <f>'組合せ表B'!M5</f>
        <v>多賀城FC-A</v>
      </c>
      <c r="C14" s="131"/>
      <c r="D14" s="131"/>
      <c r="E14" s="132"/>
      <c r="F14" s="130" t="str">
        <f>'組合せ表B'!M6</f>
        <v>多賀城FC-B</v>
      </c>
      <c r="G14" s="131"/>
      <c r="H14" s="131"/>
      <c r="I14" s="131"/>
      <c r="J14" s="130" t="str">
        <f>'組合せ表B'!M7</f>
        <v>塩釜FC-A</v>
      </c>
      <c r="K14" s="131"/>
      <c r="L14" s="131"/>
      <c r="M14" s="132"/>
      <c r="N14" s="130" t="str">
        <f>'組合せ表B'!M8</f>
        <v>塩釜FC-Ｂ</v>
      </c>
      <c r="O14" s="131"/>
      <c r="P14" s="131"/>
      <c r="Q14" s="132"/>
      <c r="R14" s="130" t="str">
        <f>'組合せ表B'!M9</f>
        <v>ラセルバロイ</v>
      </c>
      <c r="S14" s="131"/>
      <c r="T14" s="131"/>
      <c r="U14" s="132"/>
      <c r="V14" s="130" t="str">
        <f>'組合せ表B'!M10</f>
        <v>黒川大和</v>
      </c>
      <c r="W14" s="131"/>
      <c r="X14" s="131"/>
      <c r="Y14" s="132"/>
      <c r="Z14" s="130" t="str">
        <f>'組合せ表B'!M11</f>
        <v>七ヶ浜</v>
      </c>
      <c r="AA14" s="131"/>
      <c r="AB14" s="131"/>
      <c r="AC14" s="132"/>
      <c r="AD14" s="130" t="str">
        <f>'組合せ表B'!M12</f>
        <v>青山ＦＣ</v>
      </c>
      <c r="AE14" s="131"/>
      <c r="AF14" s="131"/>
      <c r="AG14" s="132"/>
      <c r="AH14" s="25" t="s">
        <v>1</v>
      </c>
      <c r="AI14" s="26" t="s">
        <v>2</v>
      </c>
      <c r="AJ14" s="26" t="s">
        <v>3</v>
      </c>
      <c r="AK14" s="26" t="s">
        <v>4</v>
      </c>
      <c r="AL14" s="26" t="s">
        <v>5</v>
      </c>
      <c r="AM14" s="26" t="s">
        <v>6</v>
      </c>
      <c r="AN14" s="26" t="s">
        <v>7</v>
      </c>
      <c r="AO14" s="27" t="s">
        <v>8</v>
      </c>
    </row>
    <row r="15" spans="1:41" ht="32.25" customHeight="1">
      <c r="A15" s="28" t="str">
        <f>B14</f>
        <v>多賀城FC-A</v>
      </c>
      <c r="B15" s="126"/>
      <c r="C15" s="127"/>
      <c r="D15" s="127"/>
      <c r="E15" s="128"/>
      <c r="F15" s="41"/>
      <c r="G15" s="42">
        <f>'組合せ表B'!D39</f>
        <v>0</v>
      </c>
      <c r="H15" s="42" t="s">
        <v>9</v>
      </c>
      <c r="I15" s="43">
        <f>'組合せ表B'!F39</f>
        <v>0</v>
      </c>
      <c r="J15" s="41"/>
      <c r="K15" s="42">
        <f>'組合せ表B'!D31</f>
        <v>0</v>
      </c>
      <c r="L15" s="42" t="s">
        <v>9</v>
      </c>
      <c r="M15" s="43">
        <f>'組合せ表B'!F31</f>
        <v>0</v>
      </c>
      <c r="N15" s="41"/>
      <c r="O15" s="42">
        <f>'組合せ表B'!D29</f>
        <v>0</v>
      </c>
      <c r="P15" s="42" t="s">
        <v>9</v>
      </c>
      <c r="Q15" s="43">
        <f>'組合せ表B'!F29</f>
        <v>0</v>
      </c>
      <c r="R15" s="44"/>
      <c r="S15" s="44">
        <f>'組合せ表B'!D5</f>
        <v>0</v>
      </c>
      <c r="T15" s="44" t="s">
        <v>9</v>
      </c>
      <c r="U15" s="45">
        <f>'組合せ表B'!F5</f>
        <v>0</v>
      </c>
      <c r="V15" s="46"/>
      <c r="W15" s="44">
        <f>'組合せ表B'!D9</f>
        <v>0</v>
      </c>
      <c r="X15" s="44" t="s">
        <v>9</v>
      </c>
      <c r="Y15" s="45">
        <f>'組合せ表B'!F9</f>
        <v>0</v>
      </c>
      <c r="Z15" s="46"/>
      <c r="AA15" s="44">
        <f>'組合せ表B'!D23</f>
        <v>0</v>
      </c>
      <c r="AB15" s="44" t="s">
        <v>9</v>
      </c>
      <c r="AC15" s="45">
        <f>'組合せ表B'!F23</f>
        <v>0</v>
      </c>
      <c r="AD15" s="46"/>
      <c r="AE15" s="77">
        <f>'組合せ表B'!D18</f>
        <v>0</v>
      </c>
      <c r="AF15" s="77" t="s">
        <v>9</v>
      </c>
      <c r="AG15" s="78">
        <f>'組合せ表B'!F18</f>
        <v>0</v>
      </c>
      <c r="AH15" s="47">
        <f aca="true" t="shared" si="8" ref="AH15:AH22">SUM((AI15*3)+(AJ15*1))</f>
        <v>0</v>
      </c>
      <c r="AI15" s="48">
        <f aca="true" t="shared" si="9" ref="AI15:AI22">COUNTIF(B15:AG15,"○")</f>
        <v>0</v>
      </c>
      <c r="AJ15" s="48">
        <f aca="true" t="shared" si="10" ref="AJ15:AJ22">COUNTIF(B15:AG15,"△")</f>
        <v>0</v>
      </c>
      <c r="AK15" s="48">
        <f aca="true" t="shared" si="11" ref="AK15:AK22">COUNTIF(B15:AG15,"●")</f>
        <v>0</v>
      </c>
      <c r="AL15" s="49">
        <f aca="true" t="shared" si="12" ref="AL15:AL22">SUM(C15,G15,K15,O15,AE15,W15,AA15,S15)</f>
        <v>0</v>
      </c>
      <c r="AM15" s="49">
        <f aca="true" t="shared" si="13" ref="AM15:AM22">SUM(E15,I15,M15,Q15,AG15,U15,AC15,Y15)</f>
        <v>0</v>
      </c>
      <c r="AN15" s="48">
        <f aca="true" t="shared" si="14" ref="AN15:AN20">SUM(AL15-AM15)</f>
        <v>0</v>
      </c>
      <c r="AO15" s="50"/>
    </row>
    <row r="16" spans="1:41" ht="32.25" customHeight="1">
      <c r="A16" s="29" t="str">
        <f>F14</f>
        <v>多賀城FC-B</v>
      </c>
      <c r="B16" s="30"/>
      <c r="C16" s="44">
        <f>I15</f>
        <v>0</v>
      </c>
      <c r="D16" s="44" t="s">
        <v>9</v>
      </c>
      <c r="E16" s="45">
        <f>G15</f>
        <v>0</v>
      </c>
      <c r="F16" s="134"/>
      <c r="G16" s="135"/>
      <c r="H16" s="135"/>
      <c r="I16" s="136"/>
      <c r="J16" s="46"/>
      <c r="K16" s="44">
        <f>'組合せ表B'!D30</f>
        <v>0</v>
      </c>
      <c r="L16" s="44" t="s">
        <v>9</v>
      </c>
      <c r="M16" s="45">
        <f>'組合せ表B'!F30</f>
        <v>0</v>
      </c>
      <c r="N16" s="46"/>
      <c r="O16" s="44">
        <f>'組合せ表B'!D32</f>
        <v>0</v>
      </c>
      <c r="P16" s="44" t="s">
        <v>9</v>
      </c>
      <c r="Q16" s="45">
        <f>'組合せ表B'!F32</f>
        <v>0</v>
      </c>
      <c r="R16" s="44"/>
      <c r="S16" s="44">
        <f>'組合せ表B'!D10</f>
        <v>0</v>
      </c>
      <c r="T16" s="44" t="s">
        <v>9</v>
      </c>
      <c r="U16" s="45">
        <f>'組合せ表B'!F10</f>
        <v>0</v>
      </c>
      <c r="V16" s="46"/>
      <c r="W16" s="44">
        <f>'組合せ表B'!D6</f>
        <v>0</v>
      </c>
      <c r="X16" s="44" t="s">
        <v>9</v>
      </c>
      <c r="Y16" s="45">
        <f>'組合せ表B'!F6</f>
        <v>0</v>
      </c>
      <c r="Z16" s="46"/>
      <c r="AA16" s="44">
        <f>'組合せ表B'!D19</f>
        <v>0</v>
      </c>
      <c r="AB16" s="44" t="s">
        <v>9</v>
      </c>
      <c r="AC16" s="45">
        <f>'組合せ表B'!F19</f>
        <v>0</v>
      </c>
      <c r="AD16" s="46"/>
      <c r="AE16" s="44">
        <f>'組合せ表B'!D22</f>
        <v>0</v>
      </c>
      <c r="AF16" s="44" t="s">
        <v>9</v>
      </c>
      <c r="AG16" s="45">
        <f>'組合せ表B'!F22</f>
        <v>0</v>
      </c>
      <c r="AH16" s="51">
        <f t="shared" si="8"/>
        <v>0</v>
      </c>
      <c r="AI16" s="52">
        <f t="shared" si="9"/>
        <v>0</v>
      </c>
      <c r="AJ16" s="52">
        <f t="shared" si="10"/>
        <v>0</v>
      </c>
      <c r="AK16" s="52">
        <f t="shared" si="11"/>
        <v>0</v>
      </c>
      <c r="AL16" s="52">
        <f t="shared" si="12"/>
        <v>0</v>
      </c>
      <c r="AM16" s="52">
        <f t="shared" si="13"/>
        <v>0</v>
      </c>
      <c r="AN16" s="52">
        <f t="shared" si="14"/>
        <v>0</v>
      </c>
      <c r="AO16" s="53"/>
    </row>
    <row r="17" spans="1:41" ht="32.25" customHeight="1">
      <c r="A17" s="30" t="str">
        <f>J14</f>
        <v>塩釜FC-A</v>
      </c>
      <c r="B17" s="30"/>
      <c r="C17" s="44">
        <f>M15</f>
        <v>0</v>
      </c>
      <c r="D17" s="44" t="s">
        <v>9</v>
      </c>
      <c r="E17" s="45">
        <f>K15</f>
        <v>0</v>
      </c>
      <c r="F17" s="54"/>
      <c r="G17" s="44">
        <f>M16</f>
        <v>0</v>
      </c>
      <c r="H17" s="44" t="s">
        <v>9</v>
      </c>
      <c r="I17" s="45">
        <f>K16</f>
        <v>0</v>
      </c>
      <c r="J17" s="134"/>
      <c r="K17" s="135"/>
      <c r="L17" s="135"/>
      <c r="M17" s="136"/>
      <c r="N17" s="55"/>
      <c r="O17" s="56">
        <f>'組合せ表B'!D36</f>
        <v>0</v>
      </c>
      <c r="P17" s="56" t="s">
        <v>9</v>
      </c>
      <c r="Q17" s="57">
        <f>'組合せ表B'!F36</f>
        <v>0</v>
      </c>
      <c r="R17" s="55"/>
      <c r="S17" s="44">
        <f>'組合せ表B'!D16</f>
        <v>0</v>
      </c>
      <c r="T17" s="44" t="s">
        <v>9</v>
      </c>
      <c r="U17" s="45">
        <f>'組合せ表B'!F16</f>
        <v>0</v>
      </c>
      <c r="V17" s="58"/>
      <c r="W17" s="44">
        <f>'組合せ表B'!D20</f>
        <v>0</v>
      </c>
      <c r="X17" s="44" t="s">
        <v>9</v>
      </c>
      <c r="Y17" s="45">
        <f>'組合せ表B'!F20</f>
        <v>0</v>
      </c>
      <c r="Z17" s="58"/>
      <c r="AA17" s="44">
        <f>'組合せ表B'!D7</f>
        <v>0</v>
      </c>
      <c r="AB17" s="44" t="s">
        <v>9</v>
      </c>
      <c r="AC17" s="45">
        <f>'組合せ表B'!F7</f>
        <v>0</v>
      </c>
      <c r="AD17" s="55"/>
      <c r="AE17" s="44">
        <f>'組合せ表B'!D11</f>
        <v>0</v>
      </c>
      <c r="AF17" s="44" t="s">
        <v>9</v>
      </c>
      <c r="AG17" s="45">
        <f>'組合せ表B'!F11</f>
        <v>0</v>
      </c>
      <c r="AH17" s="59">
        <f t="shared" si="8"/>
        <v>0</v>
      </c>
      <c r="AI17" s="60">
        <f t="shared" si="9"/>
        <v>0</v>
      </c>
      <c r="AJ17" s="60">
        <f t="shared" si="10"/>
        <v>0</v>
      </c>
      <c r="AK17" s="60">
        <f t="shared" si="11"/>
        <v>0</v>
      </c>
      <c r="AL17" s="52">
        <f t="shared" si="12"/>
        <v>0</v>
      </c>
      <c r="AM17" s="52">
        <f t="shared" si="13"/>
        <v>0</v>
      </c>
      <c r="AN17" s="60">
        <f t="shared" si="14"/>
        <v>0</v>
      </c>
      <c r="AO17" s="61"/>
    </row>
    <row r="18" spans="1:41" ht="32.25" customHeight="1">
      <c r="A18" s="28" t="str">
        <f>N14</f>
        <v>塩釜FC-Ｂ</v>
      </c>
      <c r="B18" s="30"/>
      <c r="C18" s="44">
        <f>Q15</f>
        <v>0</v>
      </c>
      <c r="D18" s="44" t="s">
        <v>9</v>
      </c>
      <c r="E18" s="45">
        <f>O15</f>
        <v>0</v>
      </c>
      <c r="F18" s="55"/>
      <c r="G18" s="44">
        <f>Q16</f>
        <v>0</v>
      </c>
      <c r="H18" s="44" t="s">
        <v>9</v>
      </c>
      <c r="I18" s="45">
        <f>O16</f>
        <v>0</v>
      </c>
      <c r="J18" s="79"/>
      <c r="K18" s="44">
        <f>Q17</f>
        <v>0</v>
      </c>
      <c r="L18" s="44" t="s">
        <v>9</v>
      </c>
      <c r="M18" s="45">
        <f>O17</f>
        <v>0</v>
      </c>
      <c r="N18" s="134"/>
      <c r="O18" s="135"/>
      <c r="P18" s="135"/>
      <c r="Q18" s="136"/>
      <c r="R18" s="56"/>
      <c r="S18" s="44">
        <f>'組合せ表B'!D21</f>
        <v>0</v>
      </c>
      <c r="T18" s="44" t="s">
        <v>9</v>
      </c>
      <c r="U18" s="45">
        <f>'組合せ表B'!F21</f>
        <v>0</v>
      </c>
      <c r="V18" s="58"/>
      <c r="W18" s="44">
        <f>'組合せ表B'!D17</f>
        <v>0</v>
      </c>
      <c r="X18" s="44" t="s">
        <v>9</v>
      </c>
      <c r="Y18" s="45">
        <f>'組合せ表B'!F17</f>
        <v>0</v>
      </c>
      <c r="Z18" s="58"/>
      <c r="AA18" s="44">
        <f>'組合せ表B'!D12</f>
        <v>0</v>
      </c>
      <c r="AB18" s="44" t="s">
        <v>9</v>
      </c>
      <c r="AC18" s="45">
        <f>'組合せ表B'!F12</f>
        <v>0</v>
      </c>
      <c r="AD18" s="55"/>
      <c r="AE18" s="44">
        <f>'組合せ表B'!D8</f>
        <v>0</v>
      </c>
      <c r="AF18" s="44" t="s">
        <v>9</v>
      </c>
      <c r="AG18" s="45">
        <f>'組合せ表B'!F8</f>
        <v>0</v>
      </c>
      <c r="AH18" s="51">
        <f t="shared" si="8"/>
        <v>0</v>
      </c>
      <c r="AI18" s="52">
        <f t="shared" si="9"/>
        <v>0</v>
      </c>
      <c r="AJ18" s="52">
        <f t="shared" si="10"/>
        <v>0</v>
      </c>
      <c r="AK18" s="52">
        <f t="shared" si="11"/>
        <v>0</v>
      </c>
      <c r="AL18" s="52">
        <f t="shared" si="12"/>
        <v>0</v>
      </c>
      <c r="AM18" s="52">
        <f t="shared" si="13"/>
        <v>0</v>
      </c>
      <c r="AN18" s="52">
        <f t="shared" si="14"/>
        <v>0</v>
      </c>
      <c r="AO18" s="53"/>
    </row>
    <row r="19" spans="1:41" ht="32.25" customHeight="1">
      <c r="A19" s="28" t="str">
        <f>R14</f>
        <v>ラセルバロイ</v>
      </c>
      <c r="B19" s="28"/>
      <c r="C19" s="62">
        <f>U15</f>
        <v>0</v>
      </c>
      <c r="D19" s="62" t="s">
        <v>9</v>
      </c>
      <c r="E19" s="63">
        <f>S15</f>
        <v>0</v>
      </c>
      <c r="F19" s="58"/>
      <c r="G19" s="56">
        <f>U16</f>
        <v>0</v>
      </c>
      <c r="H19" s="56" t="s">
        <v>9</v>
      </c>
      <c r="I19" s="57">
        <f>S16</f>
        <v>0</v>
      </c>
      <c r="J19" s="58"/>
      <c r="K19" s="56">
        <f>U17</f>
        <v>0</v>
      </c>
      <c r="L19" s="56" t="s">
        <v>9</v>
      </c>
      <c r="M19" s="57">
        <f>S17</f>
        <v>0</v>
      </c>
      <c r="N19" s="55"/>
      <c r="O19" s="62">
        <f>U18</f>
        <v>0</v>
      </c>
      <c r="P19" s="62" t="s">
        <v>9</v>
      </c>
      <c r="Q19" s="63">
        <f>S18</f>
        <v>0</v>
      </c>
      <c r="R19" s="134"/>
      <c r="S19" s="135"/>
      <c r="T19" s="135"/>
      <c r="U19" s="136"/>
      <c r="V19" s="55"/>
      <c r="W19" s="44">
        <f>'組合せ表B'!D37</f>
        <v>0</v>
      </c>
      <c r="X19" s="44" t="s">
        <v>9</v>
      </c>
      <c r="Y19" s="45">
        <f>'組合せ表B'!F37</f>
        <v>0</v>
      </c>
      <c r="Z19" s="55"/>
      <c r="AA19" s="44">
        <f>'組合せ表B'!D40</f>
        <v>0</v>
      </c>
      <c r="AB19" s="44" t="s">
        <v>9</v>
      </c>
      <c r="AC19" s="45">
        <f>'組合せ表B'!F40</f>
        <v>0</v>
      </c>
      <c r="AD19" s="55"/>
      <c r="AE19" s="62">
        <f>'組合せ表B'!D27</f>
        <v>0</v>
      </c>
      <c r="AF19" s="62" t="s">
        <v>9</v>
      </c>
      <c r="AG19" s="63">
        <f>'組合せ表B'!F27</f>
        <v>0</v>
      </c>
      <c r="AH19" s="51">
        <f t="shared" si="8"/>
        <v>0</v>
      </c>
      <c r="AI19" s="52">
        <f t="shared" si="9"/>
        <v>0</v>
      </c>
      <c r="AJ19" s="52">
        <f t="shared" si="10"/>
        <v>0</v>
      </c>
      <c r="AK19" s="52">
        <f t="shared" si="11"/>
        <v>0</v>
      </c>
      <c r="AL19" s="52">
        <f t="shared" si="12"/>
        <v>0</v>
      </c>
      <c r="AM19" s="52">
        <f t="shared" si="13"/>
        <v>0</v>
      </c>
      <c r="AN19" s="52">
        <f t="shared" si="14"/>
        <v>0</v>
      </c>
      <c r="AO19" s="53"/>
    </row>
    <row r="20" spans="1:41" ht="32.25" customHeight="1">
      <c r="A20" s="28" t="str">
        <f>V14</f>
        <v>黒川大和</v>
      </c>
      <c r="B20" s="28"/>
      <c r="C20" s="62">
        <f>Y15</f>
        <v>0</v>
      </c>
      <c r="D20" s="62" t="s">
        <v>9</v>
      </c>
      <c r="E20" s="63">
        <f>W15</f>
        <v>0</v>
      </c>
      <c r="F20" s="58"/>
      <c r="G20" s="56">
        <f>Y16</f>
        <v>0</v>
      </c>
      <c r="H20" s="56" t="s">
        <v>9</v>
      </c>
      <c r="I20" s="57">
        <f>W16</f>
        <v>0</v>
      </c>
      <c r="J20" s="55"/>
      <c r="K20" s="62">
        <f>Y17</f>
        <v>0</v>
      </c>
      <c r="L20" s="62" t="s">
        <v>9</v>
      </c>
      <c r="M20" s="63">
        <f>W17</f>
        <v>0</v>
      </c>
      <c r="N20" s="55"/>
      <c r="O20" s="62">
        <f>Y18</f>
        <v>0</v>
      </c>
      <c r="P20" s="62" t="s">
        <v>9</v>
      </c>
      <c r="Q20" s="63">
        <f>W18</f>
        <v>0</v>
      </c>
      <c r="R20" s="55"/>
      <c r="S20" s="44">
        <f>Y19</f>
        <v>0</v>
      </c>
      <c r="T20" s="44" t="s">
        <v>9</v>
      </c>
      <c r="U20" s="45">
        <f>W19</f>
        <v>0</v>
      </c>
      <c r="V20" s="134"/>
      <c r="W20" s="135"/>
      <c r="X20" s="135"/>
      <c r="Y20" s="136"/>
      <c r="Z20" s="55"/>
      <c r="AA20" s="44">
        <f>'組合せ表B'!D28</f>
        <v>0</v>
      </c>
      <c r="AB20" s="44" t="s">
        <v>9</v>
      </c>
      <c r="AC20" s="45">
        <f>'組合せ表B'!F28</f>
        <v>0</v>
      </c>
      <c r="AD20" s="55"/>
      <c r="AE20" s="62">
        <f>'組合せ表B'!D35</f>
        <v>0</v>
      </c>
      <c r="AF20" s="62" t="s">
        <v>9</v>
      </c>
      <c r="AG20" s="63">
        <f>'組合せ表B'!F35</f>
        <v>0</v>
      </c>
      <c r="AH20" s="64">
        <f t="shared" si="8"/>
        <v>0</v>
      </c>
      <c r="AI20" s="65">
        <f t="shared" si="9"/>
        <v>0</v>
      </c>
      <c r="AJ20" s="65">
        <f t="shared" si="10"/>
        <v>0</v>
      </c>
      <c r="AK20" s="65">
        <f t="shared" si="11"/>
        <v>0</v>
      </c>
      <c r="AL20" s="52">
        <f t="shared" si="12"/>
        <v>0</v>
      </c>
      <c r="AM20" s="52">
        <f t="shared" si="13"/>
        <v>0</v>
      </c>
      <c r="AN20" s="65">
        <f t="shared" si="14"/>
        <v>0</v>
      </c>
      <c r="AO20" s="66"/>
    </row>
    <row r="21" spans="1:41" ht="32.25" customHeight="1">
      <c r="A21" s="28" t="str">
        <f>Z14</f>
        <v>七ヶ浜</v>
      </c>
      <c r="B21" s="28"/>
      <c r="C21" s="62">
        <f>AC15</f>
        <v>0</v>
      </c>
      <c r="D21" s="62" t="s">
        <v>9</v>
      </c>
      <c r="E21" s="63">
        <f>AA15</f>
        <v>0</v>
      </c>
      <c r="F21" s="58"/>
      <c r="G21" s="56">
        <f>AC16</f>
        <v>0</v>
      </c>
      <c r="H21" s="56" t="s">
        <v>9</v>
      </c>
      <c r="I21" s="57">
        <f>AA16</f>
        <v>0</v>
      </c>
      <c r="J21" s="55"/>
      <c r="K21" s="62">
        <f>AC17</f>
        <v>0</v>
      </c>
      <c r="L21" s="62" t="s">
        <v>9</v>
      </c>
      <c r="M21" s="63">
        <f>AA17</f>
        <v>0</v>
      </c>
      <c r="N21" s="55"/>
      <c r="O21" s="62">
        <f>AC18</f>
        <v>0</v>
      </c>
      <c r="P21" s="62" t="s">
        <v>9</v>
      </c>
      <c r="Q21" s="63">
        <f>AA18</f>
        <v>0</v>
      </c>
      <c r="R21" s="55"/>
      <c r="S21" s="44">
        <f>AC19</f>
        <v>0</v>
      </c>
      <c r="T21" s="44" t="s">
        <v>9</v>
      </c>
      <c r="U21" s="45">
        <f>AA19</f>
        <v>0</v>
      </c>
      <c r="V21" s="55"/>
      <c r="W21" s="62">
        <f>AC20</f>
        <v>0</v>
      </c>
      <c r="X21" s="62" t="s">
        <v>9</v>
      </c>
      <c r="Y21" s="63">
        <f>AA20</f>
        <v>0</v>
      </c>
      <c r="Z21" s="134"/>
      <c r="AA21" s="135"/>
      <c r="AB21" s="135"/>
      <c r="AC21" s="136"/>
      <c r="AD21" s="55"/>
      <c r="AE21" s="62">
        <f>'組合せ表B'!D38</f>
        <v>0</v>
      </c>
      <c r="AF21" s="62" t="s">
        <v>9</v>
      </c>
      <c r="AG21" s="63">
        <f>'組合せ表B'!F38</f>
        <v>0</v>
      </c>
      <c r="AH21" s="64">
        <f t="shared" si="8"/>
        <v>0</v>
      </c>
      <c r="AI21" s="65">
        <f t="shared" si="9"/>
        <v>0</v>
      </c>
      <c r="AJ21" s="65">
        <f t="shared" si="10"/>
        <v>0</v>
      </c>
      <c r="AK21" s="65">
        <f t="shared" si="11"/>
        <v>0</v>
      </c>
      <c r="AL21" s="52">
        <f t="shared" si="12"/>
        <v>0</v>
      </c>
      <c r="AM21" s="52">
        <f t="shared" si="13"/>
        <v>0</v>
      </c>
      <c r="AN21" s="65">
        <f>SUM(AL21-AM21)</f>
        <v>0</v>
      </c>
      <c r="AO21" s="66"/>
    </row>
    <row r="22" spans="1:41" ht="32.25" customHeight="1" thickBot="1">
      <c r="A22" s="31" t="str">
        <f>AD14</f>
        <v>青山ＦＣ</v>
      </c>
      <c r="B22" s="31"/>
      <c r="C22" s="67">
        <f>AG15</f>
        <v>0</v>
      </c>
      <c r="D22" s="67" t="s">
        <v>9</v>
      </c>
      <c r="E22" s="68">
        <f>AE15</f>
        <v>0</v>
      </c>
      <c r="F22" s="69"/>
      <c r="G22" s="70">
        <f>AG16</f>
        <v>0</v>
      </c>
      <c r="H22" s="70" t="s">
        <v>9</v>
      </c>
      <c r="I22" s="71">
        <f>AE16</f>
        <v>0</v>
      </c>
      <c r="J22" s="69"/>
      <c r="K22" s="70">
        <f>AG17</f>
        <v>0</v>
      </c>
      <c r="L22" s="70" t="s">
        <v>9</v>
      </c>
      <c r="M22" s="71">
        <f>AE17</f>
        <v>0</v>
      </c>
      <c r="N22" s="69"/>
      <c r="O22" s="70">
        <f>AG18</f>
        <v>0</v>
      </c>
      <c r="P22" s="70" t="s">
        <v>9</v>
      </c>
      <c r="Q22" s="71">
        <f>AE18</f>
        <v>0</v>
      </c>
      <c r="R22" s="70"/>
      <c r="S22" s="72">
        <f>AG19</f>
        <v>0</v>
      </c>
      <c r="T22" s="72" t="s">
        <v>9</v>
      </c>
      <c r="U22" s="73">
        <f>AE19</f>
        <v>0</v>
      </c>
      <c r="V22" s="80"/>
      <c r="W22" s="72">
        <f>AG20</f>
        <v>0</v>
      </c>
      <c r="X22" s="72" t="s">
        <v>9</v>
      </c>
      <c r="Y22" s="73">
        <f>AE20</f>
        <v>0</v>
      </c>
      <c r="Z22" s="80"/>
      <c r="AA22" s="72">
        <f>AG21</f>
        <v>0</v>
      </c>
      <c r="AB22" s="72" t="s">
        <v>9</v>
      </c>
      <c r="AC22" s="73">
        <f>AE21</f>
        <v>0</v>
      </c>
      <c r="AD22" s="137"/>
      <c r="AE22" s="138"/>
      <c r="AF22" s="138"/>
      <c r="AG22" s="139"/>
      <c r="AH22" s="74">
        <f t="shared" si="8"/>
        <v>0</v>
      </c>
      <c r="AI22" s="75">
        <f t="shared" si="9"/>
        <v>0</v>
      </c>
      <c r="AJ22" s="75">
        <f t="shared" si="10"/>
        <v>0</v>
      </c>
      <c r="AK22" s="75">
        <f t="shared" si="11"/>
        <v>0</v>
      </c>
      <c r="AL22" s="75">
        <f t="shared" si="12"/>
        <v>0</v>
      </c>
      <c r="AM22" s="75">
        <f t="shared" si="13"/>
        <v>0</v>
      </c>
      <c r="AN22" s="75">
        <f>SUM(AL22-AM22)</f>
        <v>0</v>
      </c>
      <c r="AO22" s="76"/>
    </row>
    <row r="23" spans="34:41" ht="32.25" customHeight="1">
      <c r="AH23" s="32">
        <f aca="true" t="shared" si="15" ref="AH23:AN23">SUM(AH15:AH22)</f>
        <v>0</v>
      </c>
      <c r="AI23" s="32">
        <f t="shared" si="15"/>
        <v>0</v>
      </c>
      <c r="AJ23" s="32">
        <f t="shared" si="15"/>
        <v>0</v>
      </c>
      <c r="AK23" s="32">
        <f t="shared" si="15"/>
        <v>0</v>
      </c>
      <c r="AL23" s="32">
        <f t="shared" si="15"/>
        <v>0</v>
      </c>
      <c r="AM23" s="32">
        <f t="shared" si="15"/>
        <v>0</v>
      </c>
      <c r="AN23" s="32">
        <f t="shared" si="15"/>
        <v>0</v>
      </c>
      <c r="AO23" s="32"/>
    </row>
  </sheetData>
  <sheetProtection/>
  <mergeCells count="34">
    <mergeCell ref="Z3:AC3"/>
    <mergeCell ref="Z21:AC21"/>
    <mergeCell ref="Z14:AC14"/>
    <mergeCell ref="F5:I5"/>
    <mergeCell ref="J6:M6"/>
    <mergeCell ref="N7:Q7"/>
    <mergeCell ref="AD14:AG14"/>
    <mergeCell ref="J14:M14"/>
    <mergeCell ref="R8:U8"/>
    <mergeCell ref="V9:Y9"/>
    <mergeCell ref="R14:U14"/>
    <mergeCell ref="V14:Y14"/>
    <mergeCell ref="AD11:AG11"/>
    <mergeCell ref="Z10:AC10"/>
    <mergeCell ref="B14:E14"/>
    <mergeCell ref="F14:I14"/>
    <mergeCell ref="B15:E15"/>
    <mergeCell ref="N18:Q18"/>
    <mergeCell ref="N14:Q14"/>
    <mergeCell ref="AD22:AG22"/>
    <mergeCell ref="F16:I16"/>
    <mergeCell ref="J17:M17"/>
    <mergeCell ref="R19:U19"/>
    <mergeCell ref="V20:Y20"/>
    <mergeCell ref="B4:E4"/>
    <mergeCell ref="A1:AO1"/>
    <mergeCell ref="AD3:AG3"/>
    <mergeCell ref="B3:E3"/>
    <mergeCell ref="F3:I3"/>
    <mergeCell ref="J3:M3"/>
    <mergeCell ref="N3:Q3"/>
    <mergeCell ref="AH2:AN2"/>
    <mergeCell ref="R3:U3"/>
    <mergeCell ref="V3:Y3"/>
  </mergeCells>
  <printOptions horizontalCentered="1"/>
  <pageMargins left="0.3937007874015748" right="0.2362204724409449" top="0.3937007874015748" bottom="0.07874015748031496" header="0" footer="0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繁夫</dc:creator>
  <cp:keywords/>
  <dc:description/>
  <cp:lastModifiedBy>七ヶ浜 渡辺敏</cp:lastModifiedBy>
  <cp:lastPrinted>2017-03-29T06:51:00Z</cp:lastPrinted>
  <dcterms:created xsi:type="dcterms:W3CDTF">2001-06-24T12:52:26Z</dcterms:created>
  <dcterms:modified xsi:type="dcterms:W3CDTF">2017-03-29T23:37:02Z</dcterms:modified>
  <cp:category/>
  <cp:version/>
  <cp:contentType/>
  <cp:contentStatus/>
</cp:coreProperties>
</file>