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H-7117\Desktop\"/>
    </mc:Choice>
  </mc:AlternateContent>
  <bookViews>
    <workbookView xWindow="0" yWindow="0" windowWidth="28800" windowHeight="12390"/>
  </bookViews>
  <sheets>
    <sheet name="２Ｂ" sheetId="9" r:id="rId1"/>
    <sheet name="２Ｂ (2)" sheetId="16" r:id="rId2"/>
    <sheet name="2部リーグＢ" sheetId="10" r:id="rId3"/>
  </sheets>
  <definedNames>
    <definedName name="_xlnm.Print_Area" localSheetId="2">'2部リーグＢ'!$A$1:$BO$35</definedName>
  </definedNames>
  <calcPr calcId="152511"/>
</workbook>
</file>

<file path=xl/calcChain.xml><?xml version="1.0" encoding="utf-8"?>
<calcChain xmlns="http://schemas.openxmlformats.org/spreadsheetml/2006/main">
  <c r="M32" i="16" l="1"/>
  <c r="L32" i="16"/>
  <c r="K32" i="16"/>
  <c r="J32" i="16"/>
  <c r="M31" i="16"/>
  <c r="L31" i="16"/>
  <c r="K31" i="16"/>
  <c r="J31" i="16"/>
  <c r="M30" i="16"/>
  <c r="L30" i="16"/>
  <c r="K30" i="16"/>
  <c r="J30" i="16"/>
  <c r="M29" i="16"/>
  <c r="L29" i="16"/>
  <c r="K29" i="16"/>
  <c r="J29" i="16"/>
  <c r="M28" i="16"/>
  <c r="L28" i="16"/>
  <c r="K28" i="16"/>
  <c r="J28" i="16"/>
  <c r="M27" i="16"/>
  <c r="L27" i="16"/>
  <c r="K27" i="16"/>
  <c r="J27" i="16"/>
  <c r="M26" i="16"/>
  <c r="L26" i="16"/>
  <c r="K26" i="16"/>
  <c r="J26" i="16"/>
  <c r="M25" i="16"/>
  <c r="L25" i="16"/>
  <c r="K25" i="16"/>
  <c r="J25" i="16"/>
  <c r="M24" i="16"/>
  <c r="L24" i="16"/>
  <c r="K24" i="16"/>
  <c r="J24" i="16"/>
  <c r="M23" i="16"/>
  <c r="L23" i="16"/>
  <c r="K23" i="16"/>
  <c r="J23" i="16"/>
  <c r="M22" i="16"/>
  <c r="L22" i="16"/>
  <c r="K22" i="16"/>
  <c r="J22" i="16"/>
  <c r="M21" i="16"/>
  <c r="L21" i="16"/>
  <c r="K21" i="16"/>
  <c r="J21" i="16"/>
  <c r="M20" i="16"/>
  <c r="L20" i="16"/>
  <c r="K20" i="16"/>
  <c r="J20" i="16"/>
  <c r="M19" i="16"/>
  <c r="L19" i="16"/>
  <c r="K19" i="16"/>
  <c r="J19" i="16"/>
  <c r="M18" i="16"/>
  <c r="L18" i="16"/>
  <c r="K18" i="16"/>
  <c r="J18" i="16"/>
  <c r="M17" i="16"/>
  <c r="L17" i="16"/>
  <c r="K17" i="16"/>
  <c r="J17" i="16"/>
  <c r="M16" i="16"/>
  <c r="L16" i="16"/>
  <c r="K16" i="16"/>
  <c r="J16" i="16"/>
  <c r="M15" i="16"/>
  <c r="L15" i="16"/>
  <c r="K15" i="16"/>
  <c r="J15" i="16"/>
  <c r="M14" i="16"/>
  <c r="L14" i="16"/>
  <c r="K14" i="16"/>
  <c r="J14" i="16"/>
  <c r="M13" i="16"/>
  <c r="L13" i="16"/>
  <c r="K13" i="16"/>
  <c r="J13" i="16"/>
  <c r="M12" i="16"/>
  <c r="L12" i="16"/>
  <c r="K12" i="16"/>
  <c r="J12" i="16"/>
  <c r="M11" i="16"/>
  <c r="L11" i="16"/>
  <c r="K11" i="16"/>
  <c r="J11" i="16"/>
  <c r="M10" i="16"/>
  <c r="L10" i="16"/>
  <c r="K10" i="16"/>
  <c r="J10" i="16"/>
  <c r="M9" i="16"/>
  <c r="L9" i="16"/>
  <c r="K9" i="16"/>
  <c r="J9" i="16"/>
  <c r="M8" i="16"/>
  <c r="L8" i="16"/>
  <c r="K8" i="16"/>
  <c r="J8" i="16"/>
  <c r="M7" i="16"/>
  <c r="L7" i="16"/>
  <c r="K7" i="16"/>
  <c r="J7" i="16"/>
  <c r="M6" i="16"/>
  <c r="L6" i="16"/>
  <c r="K6" i="16"/>
  <c r="J6" i="16"/>
  <c r="M5" i="16"/>
  <c r="L5" i="16"/>
  <c r="K5" i="16"/>
  <c r="J5" i="16"/>
  <c r="M4" i="16"/>
  <c r="L4" i="16"/>
  <c r="K4" i="16"/>
  <c r="J4" i="16"/>
  <c r="M3" i="16"/>
  <c r="L3" i="16"/>
  <c r="K3" i="16"/>
  <c r="J3" i="16"/>
  <c r="M32" i="9" l="1"/>
  <c r="L32" i="9"/>
  <c r="K32" i="9"/>
  <c r="J32" i="9"/>
  <c r="M31" i="9"/>
  <c r="L31" i="9"/>
  <c r="K31" i="9"/>
  <c r="J31" i="9"/>
  <c r="M30" i="9"/>
  <c r="L30" i="9"/>
  <c r="K30" i="9"/>
  <c r="J30" i="9"/>
  <c r="M29" i="9"/>
  <c r="L29" i="9"/>
  <c r="K29" i="9"/>
  <c r="J29" i="9"/>
  <c r="M28" i="9"/>
  <c r="L28" i="9"/>
  <c r="K28" i="9"/>
  <c r="J28" i="9"/>
  <c r="M27" i="9"/>
  <c r="L27" i="9"/>
  <c r="K27" i="9"/>
  <c r="J27" i="9"/>
  <c r="M26" i="9"/>
  <c r="L26" i="9"/>
  <c r="K26" i="9"/>
  <c r="J26" i="9"/>
  <c r="M25" i="9"/>
  <c r="L25" i="9"/>
  <c r="K25" i="9"/>
  <c r="J25" i="9"/>
  <c r="M24" i="9"/>
  <c r="L24" i="9"/>
  <c r="K24" i="9"/>
  <c r="J24" i="9"/>
  <c r="M23" i="9"/>
  <c r="L23" i="9"/>
  <c r="K23" i="9"/>
  <c r="J23" i="9"/>
  <c r="M22" i="9"/>
  <c r="L22" i="9"/>
  <c r="K22" i="9"/>
  <c r="J22" i="9"/>
  <c r="M21" i="9"/>
  <c r="L21" i="9"/>
  <c r="K21" i="9"/>
  <c r="J21" i="9"/>
  <c r="M20" i="9"/>
  <c r="L20" i="9"/>
  <c r="K20" i="9"/>
  <c r="J20" i="9"/>
  <c r="M19" i="9"/>
  <c r="L19" i="9"/>
  <c r="K19" i="9"/>
  <c r="J19" i="9"/>
  <c r="M15" i="9"/>
  <c r="L15" i="9"/>
  <c r="K15" i="9"/>
  <c r="J15" i="9"/>
  <c r="M14" i="9"/>
  <c r="L14" i="9"/>
  <c r="K14" i="9"/>
  <c r="J14" i="9"/>
  <c r="M13" i="9"/>
  <c r="L13" i="9"/>
  <c r="K13" i="9"/>
  <c r="J13" i="9"/>
  <c r="M12" i="9"/>
  <c r="L12" i="9"/>
  <c r="K12" i="9"/>
  <c r="J12" i="9"/>
  <c r="M11" i="9"/>
  <c r="L11" i="9"/>
  <c r="K11" i="9"/>
  <c r="J11" i="9"/>
  <c r="M10" i="9"/>
  <c r="L10" i="9"/>
  <c r="K10" i="9"/>
  <c r="J10" i="9"/>
  <c r="M9" i="9"/>
  <c r="L9" i="9"/>
  <c r="K9" i="9"/>
  <c r="J9" i="9"/>
  <c r="M8" i="9"/>
  <c r="L8" i="9"/>
  <c r="K8" i="9"/>
  <c r="J8" i="9"/>
  <c r="M3" i="9"/>
  <c r="L3" i="9"/>
  <c r="K3" i="9"/>
  <c r="J3" i="9"/>
  <c r="R28" i="10" l="1"/>
  <c r="CF17" i="10"/>
  <c r="AB30" i="10" s="1"/>
  <c r="CC18" i="10" s="1"/>
  <c r="AB31" i="10" s="1"/>
  <c r="CE17" i="10"/>
  <c r="AE30" i="10"/>
  <c r="CD18" i="10" s="1"/>
  <c r="CB17" i="10"/>
  <c r="CA17" i="10"/>
  <c r="CF16" i="10"/>
  <c r="AB32" i="10"/>
  <c r="CC19" i="10" s="1"/>
  <c r="CE16" i="10"/>
  <c r="CF15" i="10"/>
  <c r="W30" i="10"/>
  <c r="CA18" i="10" s="1"/>
  <c r="CE15" i="10"/>
  <c r="CD15" i="10"/>
  <c r="W26" i="10"/>
  <c r="CC15" i="10"/>
  <c r="Z26" i="10" s="1"/>
  <c r="CB16" i="10" s="1"/>
  <c r="CF14" i="10"/>
  <c r="W32" i="10"/>
  <c r="CA19" i="10" s="1"/>
  <c r="CE14" i="10"/>
  <c r="CD14" i="10"/>
  <c r="AB23" i="10"/>
  <c r="CC14" i="10"/>
  <c r="CF13" i="10"/>
  <c r="R30" i="10" s="1"/>
  <c r="CE13" i="10"/>
  <c r="U30" i="10" s="1"/>
  <c r="BZ18" i="10" s="1"/>
  <c r="CD13" i="10"/>
  <c r="R26" i="10" s="1"/>
  <c r="BY16" i="10"/>
  <c r="CC13" i="10"/>
  <c r="AB21" i="10"/>
  <c r="CB13" i="10"/>
  <c r="R22" i="10"/>
  <c r="BY14" i="10" s="1"/>
  <c r="CA13" i="10"/>
  <c r="U22" i="10" s="1"/>
  <c r="CF12" i="10"/>
  <c r="R32" i="10" s="1"/>
  <c r="CE12" i="10"/>
  <c r="CD12" i="10"/>
  <c r="CC12" i="10"/>
  <c r="U28" i="10" s="1"/>
  <c r="BZ17" i="10" s="1"/>
  <c r="R29" i="10" s="1"/>
  <c r="CB12" i="10"/>
  <c r="R24" i="10" s="1"/>
  <c r="BY15" i="10" s="1"/>
  <c r="CA12" i="10"/>
  <c r="BE12" i="10"/>
  <c r="BA12" i="10"/>
  <c r="CF11" i="10"/>
  <c r="M30" i="10" s="1"/>
  <c r="BW18" i="10"/>
  <c r="CE11" i="10"/>
  <c r="P30" i="10"/>
  <c r="BX18" i="10" s="1"/>
  <c r="CD11" i="10"/>
  <c r="M26" i="10" s="1"/>
  <c r="BW16" i="10"/>
  <c r="CC11" i="10"/>
  <c r="P26" i="10"/>
  <c r="BX16" i="10" s="1"/>
  <c r="CB11" i="10"/>
  <c r="M22" i="10" s="1"/>
  <c r="BW14" i="10"/>
  <c r="CA11" i="10"/>
  <c r="P22" i="10"/>
  <c r="BX14" i="10" s="1"/>
  <c r="BZ11" i="10"/>
  <c r="M18" i="10" s="1"/>
  <c r="BY11" i="10"/>
  <c r="P18" i="10"/>
  <c r="BX12" i="10" s="1"/>
  <c r="CF10" i="10"/>
  <c r="M32" i="10"/>
  <c r="BW19" i="10" s="1"/>
  <c r="CE10" i="10"/>
  <c r="P32" i="10" s="1"/>
  <c r="BX19" i="10" s="1"/>
  <c r="M33" i="10" s="1"/>
  <c r="CD10" i="10"/>
  <c r="M28" i="10"/>
  <c r="BW17" i="10" s="1"/>
  <c r="CC10" i="10"/>
  <c r="P28" i="10" s="1"/>
  <c r="CB10" i="10"/>
  <c r="M24" i="10"/>
  <c r="BW15" i="10" s="1"/>
  <c r="CA10" i="10"/>
  <c r="P24" i="10" s="1"/>
  <c r="BX15" i="10" s="1"/>
  <c r="BZ10" i="10"/>
  <c r="BY10" i="10"/>
  <c r="BE10" i="10"/>
  <c r="BA10" i="10"/>
  <c r="BC10" i="10" s="1"/>
  <c r="BK10" i="10" s="1"/>
  <c r="CF9" i="10"/>
  <c r="H30" i="10" s="1"/>
  <c r="CE9" i="10"/>
  <c r="CD9" i="10"/>
  <c r="H26" i="10" s="1"/>
  <c r="BU16" i="10" s="1"/>
  <c r="CC9" i="10"/>
  <c r="K26" i="10"/>
  <c r="BV16" i="10" s="1"/>
  <c r="CB9" i="10"/>
  <c r="H22" i="10" s="1"/>
  <c r="CA9" i="10"/>
  <c r="W13" i="10"/>
  <c r="BZ9" i="10"/>
  <c r="H18" i="10"/>
  <c r="BA18" i="10" s="1"/>
  <c r="BY9" i="10"/>
  <c r="R13" i="10" s="1"/>
  <c r="AL12" i="10" s="1"/>
  <c r="BX9" i="10"/>
  <c r="H14" i="10" s="1"/>
  <c r="BW9" i="10"/>
  <c r="M13" i="10"/>
  <c r="CF8" i="10"/>
  <c r="H32" i="10"/>
  <c r="BU19" i="10" s="1"/>
  <c r="CE8" i="10"/>
  <c r="K32" i="10" s="1"/>
  <c r="BV19" i="10" s="1"/>
  <c r="CD8" i="10"/>
  <c r="H28" i="10"/>
  <c r="BU17" i="10" s="1"/>
  <c r="CC8" i="10"/>
  <c r="K28" i="10"/>
  <c r="BV17" i="10" s="1"/>
  <c r="CB8" i="10"/>
  <c r="H24" i="10" s="1"/>
  <c r="CA8" i="10"/>
  <c r="W11" i="10" s="1"/>
  <c r="BZ8" i="10"/>
  <c r="H20" i="10" s="1"/>
  <c r="BU13" i="10" s="1"/>
  <c r="BY8" i="10"/>
  <c r="K20" i="10" s="1"/>
  <c r="BV13" i="10" s="1"/>
  <c r="BX8" i="10"/>
  <c r="H16" i="10"/>
  <c r="BW8" i="10"/>
  <c r="K16" i="10"/>
  <c r="BE16" i="10" s="1"/>
  <c r="BI16" i="10" s="1"/>
  <c r="AG6" i="10"/>
  <c r="AB6" i="10"/>
  <c r="W6" i="10"/>
  <c r="R6" i="10"/>
  <c r="M6" i="10"/>
  <c r="H6" i="10"/>
  <c r="M18" i="9"/>
  <c r="L18" i="9"/>
  <c r="K18" i="9"/>
  <c r="J18" i="9"/>
  <c r="M17" i="9"/>
  <c r="L17" i="9"/>
  <c r="K17" i="9"/>
  <c r="J17" i="9"/>
  <c r="M16" i="9"/>
  <c r="L16" i="9"/>
  <c r="K16" i="9"/>
  <c r="J16" i="9"/>
  <c r="M7" i="9"/>
  <c r="L7" i="9"/>
  <c r="K7" i="9"/>
  <c r="J7" i="9"/>
  <c r="M6" i="9"/>
  <c r="L6" i="9"/>
  <c r="K6" i="9"/>
  <c r="J6" i="9"/>
  <c r="M5" i="9"/>
  <c r="L5" i="9"/>
  <c r="K5" i="9"/>
  <c r="J5" i="9"/>
  <c r="M4" i="9"/>
  <c r="L4" i="9"/>
  <c r="K4" i="9"/>
  <c r="J4" i="9"/>
  <c r="AG23" i="10"/>
  <c r="AB25" i="10"/>
  <c r="CA16" i="10"/>
  <c r="W27" i="10" s="1"/>
  <c r="M23" i="10"/>
  <c r="R15" i="10"/>
  <c r="M27" i="10"/>
  <c r="AB19" i="10"/>
  <c r="Z32" i="10"/>
  <c r="CB19" i="10" s="1"/>
  <c r="W33" i="10" s="1"/>
  <c r="BA16" i="10"/>
  <c r="BU11" i="10"/>
  <c r="M31" i="10"/>
  <c r="BZ14" i="10"/>
  <c r="BV11" i="10"/>
  <c r="BA32" i="10"/>
  <c r="W17" i="10"/>
  <c r="W21" i="10"/>
  <c r="BG10" i="10"/>
  <c r="M11" i="10"/>
  <c r="R17" i="10"/>
  <c r="AB17" i="10"/>
  <c r="K14" i="10"/>
  <c r="AB15" i="10"/>
  <c r="AG27" i="10"/>
  <c r="AE32" i="10"/>
  <c r="CD19" i="10"/>
  <c r="AB33" i="10" s="1"/>
  <c r="AG17" i="10"/>
  <c r="K18" i="10"/>
  <c r="BV12" i="10"/>
  <c r="AG21" i="10"/>
  <c r="U26" i="10"/>
  <c r="K30" i="10"/>
  <c r="BV18" i="10" s="1"/>
  <c r="AG13" i="10"/>
  <c r="BI10" i="10"/>
  <c r="BW12" i="10"/>
  <c r="M19" i="10"/>
  <c r="K22" i="10"/>
  <c r="BV14" i="10"/>
  <c r="BA28" i="10"/>
  <c r="BY17" i="10"/>
  <c r="BY18" i="10"/>
  <c r="R31" i="10" s="1"/>
  <c r="AG15" i="10"/>
  <c r="AG11" i="10"/>
  <c r="BI12" i="10"/>
  <c r="U24" i="10"/>
  <c r="W19" i="10"/>
  <c r="AG19" i="10"/>
  <c r="U32" i="10"/>
  <c r="AB13" i="10"/>
  <c r="R23" i="10"/>
  <c r="BY19" i="10"/>
  <c r="M20" i="10"/>
  <c r="R11" i="10"/>
  <c r="W15" i="10"/>
  <c r="P20" i="10"/>
  <c r="AG29" i="10"/>
  <c r="AB11" i="10"/>
  <c r="BE22" i="10"/>
  <c r="H17" i="10"/>
  <c r="BA20" i="10"/>
  <c r="BW13" i="10"/>
  <c r="BZ15" i="10"/>
  <c r="R25" i="10"/>
  <c r="BE32" i="10"/>
  <c r="BI32" i="10"/>
  <c r="BZ19" i="10"/>
  <c r="R33" i="10"/>
  <c r="AT12" i="10"/>
  <c r="AP12" i="10"/>
  <c r="AT10" i="10"/>
  <c r="AV10" i="10" s="1"/>
  <c r="AL10" i="10"/>
  <c r="AN10" i="10" s="1"/>
  <c r="AP10" i="10"/>
  <c r="AR10" i="10" s="1"/>
  <c r="BX13" i="10"/>
  <c r="BE20" i="10"/>
  <c r="BE18" i="10"/>
  <c r="BZ16" i="10"/>
  <c r="R27" i="10" s="1"/>
  <c r="BE26" i="10"/>
  <c r="BE14" i="10"/>
  <c r="BG14" i="10"/>
  <c r="BV10" i="10"/>
  <c r="AT16" i="10"/>
  <c r="AL16" i="10"/>
  <c r="AP16" i="10"/>
  <c r="M21" i="10"/>
  <c r="BG18" i="10"/>
  <c r="BI18" i="10"/>
  <c r="CQ8" i="10"/>
  <c r="AX10" i="10"/>
  <c r="BI20" i="10"/>
  <c r="BC18" i="10"/>
  <c r="BK18" i="10"/>
  <c r="H29" i="10" l="1"/>
  <c r="H27" i="10"/>
  <c r="BU18" i="10"/>
  <c r="H31" i="10" s="1"/>
  <c r="BA30" i="10"/>
  <c r="M25" i="10"/>
  <c r="BX17" i="10"/>
  <c r="BE28" i="10"/>
  <c r="H21" i="10"/>
  <c r="BU15" i="10"/>
  <c r="BA24" i="10"/>
  <c r="H33" i="10"/>
  <c r="BU10" i="10"/>
  <c r="H15" i="10" s="1"/>
  <c r="BA14" i="10"/>
  <c r="BU14" i="10"/>
  <c r="H23" i="10" s="1"/>
  <c r="BA22" i="10"/>
  <c r="M29" i="10"/>
  <c r="K24" i="10"/>
  <c r="BU12" i="10"/>
  <c r="H19" i="10" s="1"/>
  <c r="BA26" i="10"/>
  <c r="AG25" i="10"/>
  <c r="Z30" i="10"/>
  <c r="CB18" i="10" l="1"/>
  <c r="W31" i="10" s="1"/>
  <c r="BE30" i="10"/>
  <c r="BG30" i="10" s="1"/>
  <c r="BC26" i="10"/>
  <c r="BI26" i="10"/>
  <c r="BV15" i="10"/>
  <c r="BE24" i="10"/>
  <c r="BG22" i="10" s="1"/>
  <c r="BI22" i="10"/>
  <c r="BC22" i="10"/>
  <c r="BK22" i="10" s="1"/>
  <c r="BC14" i="10"/>
  <c r="BK14" i="10" s="1"/>
  <c r="BI14" i="10"/>
  <c r="AP32" i="10"/>
  <c r="AL32" i="10"/>
  <c r="AT32" i="10"/>
  <c r="H25" i="10"/>
  <c r="BI28" i="10"/>
  <c r="BG26" i="10"/>
  <c r="AT30" i="10"/>
  <c r="AV30" i="10" s="1"/>
  <c r="AP30" i="10"/>
  <c r="AR30" i="10" s="1"/>
  <c r="AL30" i="10"/>
  <c r="AN30" i="10" s="1"/>
  <c r="AP28" i="10"/>
  <c r="AL28" i="10"/>
  <c r="AT28" i="10"/>
  <c r="AT18" i="10"/>
  <c r="AP18" i="10"/>
  <c r="AL18" i="10"/>
  <c r="AL22" i="10"/>
  <c r="AT22" i="10"/>
  <c r="AP22" i="10"/>
  <c r="AT14" i="10"/>
  <c r="AV14" i="10" s="1"/>
  <c r="AL14" i="10"/>
  <c r="AN14" i="10" s="1"/>
  <c r="AP14" i="10"/>
  <c r="AR14" i="10" s="1"/>
  <c r="BI24" i="10"/>
  <c r="AP20" i="10"/>
  <c r="AT20" i="10"/>
  <c r="AL20" i="10"/>
  <c r="BC30" i="10"/>
  <c r="BK30" i="10" s="1"/>
  <c r="BI30" i="10"/>
  <c r="AP26" i="10"/>
  <c r="AR26" i="10" s="1"/>
  <c r="AT26" i="10"/>
  <c r="AV26" i="10" s="1"/>
  <c r="AL26" i="10"/>
  <c r="AN26" i="10" s="1"/>
  <c r="CQ9" i="10" l="1"/>
  <c r="AX14" i="10"/>
  <c r="AN18" i="10"/>
  <c r="AV18" i="10"/>
  <c r="BK26" i="10"/>
  <c r="CQ12" i="10"/>
  <c r="AX26" i="10"/>
  <c r="AR18" i="10"/>
  <c r="CQ13" i="10"/>
  <c r="AX30" i="10"/>
  <c r="AP24" i="10"/>
  <c r="AR22" i="10" s="1"/>
  <c r="AT24" i="10"/>
  <c r="AV22" i="10" s="1"/>
  <c r="AL24" i="10"/>
  <c r="AN22" i="10" s="1"/>
  <c r="AX22" i="10" l="1"/>
  <c r="CQ11" i="10"/>
  <c r="CQ10" i="10"/>
  <c r="BM18" i="10" s="1"/>
  <c r="AX18" i="10"/>
  <c r="BM10" i="10"/>
  <c r="BM26" i="10"/>
  <c r="BM30" i="10" l="1"/>
  <c r="BM14" i="10"/>
  <c r="BM22" i="10"/>
</calcChain>
</file>

<file path=xl/sharedStrings.xml><?xml version="1.0" encoding="utf-8"?>
<sst xmlns="http://schemas.openxmlformats.org/spreadsheetml/2006/main" count="391" uniqueCount="82">
  <si>
    <t>節</t>
    <rPh sb="0" eb="1">
      <t>セツ</t>
    </rPh>
    <phoneticPr fontId="3"/>
  </si>
  <si>
    <t>期　　日</t>
    <rPh sb="0" eb="1">
      <t>キ</t>
    </rPh>
    <rPh sb="3" eb="4">
      <t>ヒ</t>
    </rPh>
    <phoneticPr fontId="3"/>
  </si>
  <si>
    <t>開始時間</t>
    <rPh sb="0" eb="2">
      <t>カイシ</t>
    </rPh>
    <rPh sb="2" eb="4">
      <t>ジカン</t>
    </rPh>
    <phoneticPr fontId="3"/>
  </si>
  <si>
    <t>試合会場</t>
    <rPh sb="0" eb="2">
      <t>シアイ</t>
    </rPh>
    <rPh sb="2" eb="4">
      <t>カイジョウ</t>
    </rPh>
    <phoneticPr fontId="3"/>
  </si>
  <si>
    <t>対戦カード</t>
    <rPh sb="0" eb="2">
      <t>タイセン</t>
    </rPh>
    <phoneticPr fontId="3"/>
  </si>
  <si>
    <t>主審</t>
    <rPh sb="0" eb="2">
      <t>シュシン</t>
    </rPh>
    <phoneticPr fontId="3"/>
  </si>
  <si>
    <t>ＡＲ１</t>
    <phoneticPr fontId="3"/>
  </si>
  <si>
    <t>ＡＲ２</t>
    <phoneticPr fontId="3"/>
  </si>
  <si>
    <t>４ｔｈ</t>
    <phoneticPr fontId="3"/>
  </si>
  <si>
    <t>ｖｓ</t>
    <phoneticPr fontId="3"/>
  </si>
  <si>
    <t>ＡＲ１</t>
    <phoneticPr fontId="3"/>
  </si>
  <si>
    <t>ＡＲ２</t>
    <phoneticPr fontId="3"/>
  </si>
  <si>
    <t>ｖｓ</t>
    <phoneticPr fontId="3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</si>
  <si>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</si>
  <si>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</si>
  <si>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</si>
  <si>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</si>
  <si>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</si>
  <si>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</si>
  <si>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得失差</t>
    <rPh sb="0" eb="2">
      <t>トクシツ</t>
    </rPh>
    <rPh sb="2" eb="3">
      <t>サ</t>
    </rPh>
    <phoneticPr fontId="3"/>
  </si>
  <si>
    <t>順位</t>
    <rPh sb="0" eb="2">
      <t>ジュンイ</t>
    </rPh>
    <phoneticPr fontId="3"/>
  </si>
  <si>
    <t>Ｈ</t>
    <phoneticPr fontId="3"/>
  </si>
  <si>
    <t>－</t>
    <phoneticPr fontId="3"/>
  </si>
  <si>
    <t>Ａ</t>
    <phoneticPr fontId="3"/>
  </si>
  <si>
    <t>-</t>
    <phoneticPr fontId="3"/>
  </si>
  <si>
    <t>MJ2部Ｂ試合日程</t>
    <rPh sb="3" eb="4">
      <t>ブ</t>
    </rPh>
    <rPh sb="5" eb="7">
      <t>シアイ</t>
    </rPh>
    <rPh sb="7" eb="9">
      <t>ニッテイ</t>
    </rPh>
    <phoneticPr fontId="3"/>
  </si>
  <si>
    <t>４ｔｈ</t>
    <phoneticPr fontId="3"/>
  </si>
  <si>
    <t>ｖｓ</t>
    <phoneticPr fontId="3"/>
  </si>
  <si>
    <r>
      <rPr>
        <b/>
        <sz val="30"/>
        <rFont val="ＭＳ Ｐゴシック"/>
        <family val="3"/>
        <charset val="128"/>
      </rPr>
      <t>高円宮杯　ＭＪリーグ</t>
    </r>
    <r>
      <rPr>
        <b/>
        <sz val="30"/>
        <rFont val="CenturyOldst"/>
        <family val="1"/>
      </rPr>
      <t xml:space="preserve">   U-15   2018</t>
    </r>
    <r>
      <rPr>
        <b/>
        <sz val="30"/>
        <rFont val="ＭＳ Ｐゴシック"/>
        <family val="3"/>
        <charset val="128"/>
      </rPr>
      <t>宮城　【　２部Ｂ　】　成績表</t>
    </r>
    <phoneticPr fontId="3"/>
  </si>
  <si>
    <t>FCみやぎ３ｎｄ</t>
    <phoneticPr fontId="20"/>
  </si>
  <si>
    <t>DUOパーク　　　２ｎｄ</t>
    <phoneticPr fontId="20"/>
  </si>
  <si>
    <t>七ヶ浜SC</t>
    <rPh sb="0" eb="3">
      <t>シチガハマ</t>
    </rPh>
    <phoneticPr fontId="20"/>
  </si>
  <si>
    <t>富谷ニ中</t>
    <rPh sb="0" eb="2">
      <t>トミヤ</t>
    </rPh>
    <rPh sb="3" eb="4">
      <t>ナカ</t>
    </rPh>
    <phoneticPr fontId="20"/>
  </si>
  <si>
    <t>古川東中</t>
    <rPh sb="0" eb="2">
      <t>フルカワ</t>
    </rPh>
    <rPh sb="2" eb="3">
      <t>ヒガシ</t>
    </rPh>
    <rPh sb="3" eb="4">
      <t>ナカ</t>
    </rPh>
    <phoneticPr fontId="20"/>
  </si>
  <si>
    <t>エスペランサ　登米</t>
    <rPh sb="7" eb="9">
      <t>トメ</t>
    </rPh>
    <phoneticPr fontId="20"/>
  </si>
  <si>
    <t>古川東中</t>
    <phoneticPr fontId="20"/>
  </si>
  <si>
    <t>ＦＣみやぎ３nd</t>
    <phoneticPr fontId="20"/>
  </si>
  <si>
    <t>富谷二中</t>
    <phoneticPr fontId="20"/>
  </si>
  <si>
    <t>エスペランサ登米</t>
    <phoneticPr fontId="20"/>
  </si>
  <si>
    <t>七ヶ浜サッカースタジアム</t>
    <rPh sb="0" eb="3">
      <t>シチガハマ</t>
    </rPh>
    <phoneticPr fontId="20"/>
  </si>
  <si>
    <t>七ヶ浜サッカースタジアム</t>
    <phoneticPr fontId="20"/>
  </si>
  <si>
    <t>ＤＵＯパーク２nd</t>
    <phoneticPr fontId="20"/>
  </si>
  <si>
    <t>七ヶ浜ＳＣ</t>
    <phoneticPr fontId="20"/>
  </si>
  <si>
    <t>古川東中</t>
    <phoneticPr fontId="20"/>
  </si>
  <si>
    <t>ＦＣみやぎ３nd</t>
    <phoneticPr fontId="20"/>
  </si>
  <si>
    <t>ＤＵＯパーク２nd</t>
    <phoneticPr fontId="20"/>
  </si>
  <si>
    <t>エスペランサ登米</t>
    <phoneticPr fontId="20"/>
  </si>
  <si>
    <t>富谷二中</t>
    <phoneticPr fontId="20"/>
  </si>
  <si>
    <t>七ヶ浜サッカースタジアム使用上の注意事項</t>
    <rPh sb="0" eb="3">
      <t>シチガハマ</t>
    </rPh>
    <rPh sb="12" eb="14">
      <t>シヨウ</t>
    </rPh>
    <rPh sb="14" eb="15">
      <t>ジョウ</t>
    </rPh>
    <rPh sb="16" eb="18">
      <t>チュウイ</t>
    </rPh>
    <rPh sb="18" eb="20">
      <t>ジコウ</t>
    </rPh>
    <phoneticPr fontId="3"/>
  </si>
  <si>
    <t>　※駐車場等でのアップとなるため、ボールの使用等は十分ご注意ください。</t>
    <rPh sb="2" eb="5">
      <t>チュウシャジョウ</t>
    </rPh>
    <rPh sb="5" eb="6">
      <t>トウ</t>
    </rPh>
    <rPh sb="21" eb="24">
      <t>シヨウトウ</t>
    </rPh>
    <rPh sb="25" eb="27">
      <t>ジュウブン</t>
    </rPh>
    <rPh sb="28" eb="30">
      <t>チュウイ</t>
    </rPh>
    <phoneticPr fontId="3"/>
  </si>
  <si>
    <t>　※駐車場等でのトラブルは一切責任を負いかねますので、各チームの責任の下行うようお願いします。</t>
    <rPh sb="2" eb="5">
      <t>チュウシャジョウ</t>
    </rPh>
    <rPh sb="5" eb="6">
      <t>トウ</t>
    </rPh>
    <rPh sb="13" eb="15">
      <t>イッサイ</t>
    </rPh>
    <rPh sb="15" eb="17">
      <t>セキニン</t>
    </rPh>
    <rPh sb="18" eb="19">
      <t>オ</t>
    </rPh>
    <rPh sb="27" eb="28">
      <t>カク</t>
    </rPh>
    <rPh sb="32" eb="34">
      <t>セキニン</t>
    </rPh>
    <rPh sb="35" eb="36">
      <t>モト</t>
    </rPh>
    <rPh sb="36" eb="37">
      <t>オコナ</t>
    </rPh>
    <rPh sb="41" eb="42">
      <t>ネガ</t>
    </rPh>
    <phoneticPr fontId="3"/>
  </si>
  <si>
    <t>3.　観客席へ上がる場合は、スパイクは厳禁です。スパイクを履き替えて上がって下さい。</t>
    <rPh sb="3" eb="6">
      <t>カンキャクセキ</t>
    </rPh>
    <rPh sb="7" eb="8">
      <t>ア</t>
    </rPh>
    <rPh sb="10" eb="12">
      <t>バアイ</t>
    </rPh>
    <rPh sb="19" eb="21">
      <t>ゲンキン</t>
    </rPh>
    <rPh sb="29" eb="30">
      <t>ハ</t>
    </rPh>
    <rPh sb="31" eb="32">
      <t>カ</t>
    </rPh>
    <rPh sb="34" eb="35">
      <t>ア</t>
    </rPh>
    <rPh sb="38" eb="39">
      <t>クダ</t>
    </rPh>
    <phoneticPr fontId="3"/>
  </si>
  <si>
    <t>4.　敷地内はすべて禁煙となっていますので、保護者も含め周知徹底お願いします。</t>
    <rPh sb="3" eb="5">
      <t>シキチ</t>
    </rPh>
    <rPh sb="5" eb="6">
      <t>ナイ</t>
    </rPh>
    <rPh sb="10" eb="12">
      <t>キンエン</t>
    </rPh>
    <rPh sb="22" eb="25">
      <t>ホゴシャ</t>
    </rPh>
    <rPh sb="26" eb="27">
      <t>フク</t>
    </rPh>
    <rPh sb="28" eb="30">
      <t>シュウチ</t>
    </rPh>
    <rPh sb="30" eb="32">
      <t>テッテイ</t>
    </rPh>
    <rPh sb="33" eb="34">
      <t>ネガ</t>
    </rPh>
    <phoneticPr fontId="3"/>
  </si>
  <si>
    <t>1.　基本的にピッチ内での練習はできません。試合開始5前に整列して下さい。</t>
    <rPh sb="10" eb="11">
      <t>ナイ</t>
    </rPh>
    <rPh sb="13" eb="15">
      <t>レンシュウ</t>
    </rPh>
    <rPh sb="22" eb="24">
      <t>シアイ</t>
    </rPh>
    <rPh sb="24" eb="26">
      <t>カイシ</t>
    </rPh>
    <rPh sb="27" eb="28">
      <t>マエ</t>
    </rPh>
    <rPh sb="29" eb="31">
      <t>セイレツ</t>
    </rPh>
    <rPh sb="33" eb="34">
      <t>クダ</t>
    </rPh>
    <phoneticPr fontId="3"/>
  </si>
  <si>
    <t>2.　アップ等はスタジアムの外でお願いします。</t>
    <rPh sb="6" eb="7">
      <t>トウ</t>
    </rPh>
    <rPh sb="14" eb="15">
      <t>ソト</t>
    </rPh>
    <rPh sb="17" eb="18">
      <t>ネガ</t>
    </rPh>
    <phoneticPr fontId="3"/>
  </si>
  <si>
    <t>4月14日(土)</t>
    <rPh sb="1" eb="2">
      <t>ガツ</t>
    </rPh>
    <rPh sb="4" eb="5">
      <t>ヒ</t>
    </rPh>
    <rPh sb="6" eb="7">
      <t>ド</t>
    </rPh>
    <phoneticPr fontId="20"/>
  </si>
  <si>
    <t>4月14日(土)</t>
    <phoneticPr fontId="20"/>
  </si>
  <si>
    <t>4月15日(日)</t>
    <rPh sb="6" eb="7">
      <t>ヒ</t>
    </rPh>
    <phoneticPr fontId="20"/>
  </si>
  <si>
    <t>4月15日(日)</t>
    <phoneticPr fontId="20"/>
  </si>
  <si>
    <t>4月15日(日)</t>
    <phoneticPr fontId="20"/>
  </si>
  <si>
    <t>4月28日(土)</t>
    <phoneticPr fontId="20"/>
  </si>
  <si>
    <t>4月28日(土)</t>
    <phoneticPr fontId="20"/>
  </si>
  <si>
    <t>5月6日(日)</t>
    <rPh sb="5" eb="6">
      <t>ヒ</t>
    </rPh>
    <phoneticPr fontId="20"/>
  </si>
  <si>
    <t>5月6日(日)</t>
    <phoneticPr fontId="20"/>
  </si>
  <si>
    <t>6月2日(土)</t>
    <phoneticPr fontId="20"/>
  </si>
  <si>
    <t>6月2日(土)</t>
    <phoneticPr fontId="20"/>
  </si>
  <si>
    <t>6月3日(日)</t>
    <rPh sb="5" eb="6">
      <t>ヒ</t>
    </rPh>
    <phoneticPr fontId="20"/>
  </si>
  <si>
    <t>6月3日(日)</t>
    <phoneticPr fontId="20"/>
  </si>
  <si>
    <t>6月16日(土)</t>
    <rPh sb="6" eb="7">
      <t>ド</t>
    </rPh>
    <phoneticPr fontId="20"/>
  </si>
  <si>
    <t>6月16日(土)</t>
    <phoneticPr fontId="20"/>
  </si>
  <si>
    <t>6月16日(土)</t>
    <phoneticPr fontId="20"/>
  </si>
  <si>
    <t>6月17日(日)</t>
    <rPh sb="6" eb="7">
      <t>ヒ</t>
    </rPh>
    <phoneticPr fontId="20"/>
  </si>
  <si>
    <t>6月17日(日)</t>
    <phoneticPr fontId="20"/>
  </si>
  <si>
    <t>7月15日(日)</t>
    <rPh sb="6" eb="7">
      <t>ヒ</t>
    </rPh>
    <phoneticPr fontId="20"/>
  </si>
  <si>
    <t>7月15日(日)</t>
    <phoneticPr fontId="20"/>
  </si>
  <si>
    <t>7月16日(月)</t>
    <rPh sb="6" eb="7">
      <t>ゲツ</t>
    </rPh>
    <phoneticPr fontId="20"/>
  </si>
  <si>
    <t>7月16日(月)</t>
    <phoneticPr fontId="20"/>
  </si>
  <si>
    <t>8月4日(土)</t>
    <rPh sb="5" eb="6">
      <t>ド</t>
    </rPh>
    <phoneticPr fontId="20"/>
  </si>
  <si>
    <t>8月4日(土)</t>
    <phoneticPr fontId="20"/>
  </si>
  <si>
    <t>8月5日(日)</t>
    <rPh sb="5" eb="6">
      <t>ヒ</t>
    </rPh>
    <phoneticPr fontId="20"/>
  </si>
  <si>
    <t>8月5日(日)</t>
    <phoneticPr fontId="20"/>
  </si>
  <si>
    <t>8月25日(土)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</si>
</sst>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CenturyOldst"/>
      <family val="1"/>
    </font>
    <font>
      <b/>
      <sz val="3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S UI Gothic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b/>
      <sz val="12"/>
      <name val="MS UI Gothic"/>
      <family val="3"/>
      <charset val="128"/>
    </font>
    <font>
      <sz val="12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4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 shrinkToFit="1"/>
    </xf>
    <xf numFmtId="20" fontId="9" fillId="0" borderId="2" xfId="7" applyNumberFormat="1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shrinkToFit="1"/>
    </xf>
    <xf numFmtId="0" fontId="11" fillId="0" borderId="0" xfId="4" applyFont="1" applyFill="1" applyBorder="1" applyAlignment="1">
      <alignment vertical="center" shrinkToFit="1"/>
    </xf>
    <xf numFmtId="49" fontId="9" fillId="0" borderId="4" xfId="7" applyNumberFormat="1" applyFont="1" applyFill="1" applyBorder="1" applyAlignment="1">
      <alignment horizontal="center" vertical="center" shrinkToFit="1"/>
    </xf>
    <xf numFmtId="0" fontId="10" fillId="2" borderId="5" xfId="4" applyNumberFormat="1" applyFont="1" applyFill="1" applyBorder="1" applyAlignment="1">
      <alignment horizontal="center" vertical="center" shrinkToFit="1"/>
    </xf>
    <xf numFmtId="49" fontId="9" fillId="0" borderId="6" xfId="7" applyNumberFormat="1" applyFont="1" applyFill="1" applyBorder="1" applyAlignment="1">
      <alignment horizontal="center" vertical="center" shrinkToFit="1"/>
    </xf>
    <xf numFmtId="0" fontId="10" fillId="2" borderId="7" xfId="4" applyNumberFormat="1" applyFont="1" applyFill="1" applyBorder="1" applyAlignment="1">
      <alignment horizontal="center" vertical="center" shrinkToFit="1"/>
    </xf>
    <xf numFmtId="20" fontId="9" fillId="0" borderId="6" xfId="4" applyNumberFormat="1" applyFont="1" applyFill="1" applyBorder="1" applyAlignment="1">
      <alignment horizontal="center" vertical="center"/>
    </xf>
    <xf numFmtId="49" fontId="9" fillId="0" borderId="8" xfId="7" applyNumberFormat="1" applyFont="1" applyFill="1" applyBorder="1" applyAlignment="1">
      <alignment horizontal="center" vertical="center" shrinkToFit="1"/>
    </xf>
    <xf numFmtId="176" fontId="9" fillId="0" borderId="3" xfId="4" applyNumberFormat="1" applyFont="1" applyFill="1" applyBorder="1" applyAlignment="1">
      <alignment horizontal="center" vertical="center"/>
    </xf>
    <xf numFmtId="20" fontId="9" fillId="0" borderId="3" xfId="4" applyNumberFormat="1" applyFont="1" applyFill="1" applyBorder="1" applyAlignment="1">
      <alignment horizontal="center" vertical="center"/>
    </xf>
    <xf numFmtId="176" fontId="9" fillId="0" borderId="6" xfId="4" applyNumberFormat="1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>
      <alignment horizontal="center" vertical="center"/>
    </xf>
    <xf numFmtId="20" fontId="9" fillId="0" borderId="8" xfId="4" applyNumberFormat="1" applyFont="1" applyFill="1" applyBorder="1" applyAlignment="1">
      <alignment horizontal="center" vertical="center"/>
    </xf>
    <xf numFmtId="49" fontId="9" fillId="0" borderId="3" xfId="7" applyNumberFormat="1" applyFont="1" applyFill="1" applyBorder="1" applyAlignment="1">
      <alignment horizontal="center" vertical="center" shrinkToFit="1"/>
    </xf>
    <xf numFmtId="0" fontId="10" fillId="2" borderId="9" xfId="4" applyNumberFormat="1" applyFont="1" applyFill="1" applyBorder="1" applyAlignment="1">
      <alignment horizontal="center" vertical="center" shrinkToFit="1"/>
    </xf>
    <xf numFmtId="0" fontId="1" fillId="0" borderId="0" xfId="7">
      <alignment vertical="center"/>
    </xf>
    <xf numFmtId="176" fontId="9" fillId="0" borderId="10" xfId="4" applyNumberFormat="1" applyFont="1" applyFill="1" applyBorder="1" applyAlignment="1">
      <alignment horizontal="center" vertical="center"/>
    </xf>
    <xf numFmtId="20" fontId="9" fillId="0" borderId="10" xfId="4" applyNumberFormat="1" applyFont="1" applyFill="1" applyBorder="1" applyAlignment="1">
      <alignment horizontal="center" vertical="center"/>
    </xf>
    <xf numFmtId="49" fontId="9" fillId="0" borderId="10" xfId="7" applyNumberFormat="1" applyFont="1" applyFill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176" fontId="9" fillId="0" borderId="2" xfId="7" applyNumberFormat="1" applyFont="1" applyFill="1" applyBorder="1" applyAlignment="1">
      <alignment horizontal="center" vertical="center"/>
    </xf>
    <xf numFmtId="0" fontId="10" fillId="2" borderId="98" xfId="4" applyFont="1" applyFill="1" applyBorder="1" applyAlignment="1">
      <alignment horizontal="center" vertical="center" shrinkToFit="1"/>
    </xf>
    <xf numFmtId="0" fontId="10" fillId="2" borderId="99" xfId="4" applyNumberFormat="1" applyFont="1" applyFill="1" applyBorder="1" applyAlignment="1">
      <alignment horizontal="center" vertical="center" shrinkToFit="1"/>
    </xf>
    <xf numFmtId="0" fontId="10" fillId="2" borderId="101" xfId="4" applyNumberFormat="1" applyFont="1" applyFill="1" applyBorder="1" applyAlignment="1">
      <alignment horizontal="center" vertical="center" shrinkToFit="1"/>
    </xf>
    <xf numFmtId="0" fontId="10" fillId="2" borderId="25" xfId="4" applyNumberFormat="1" applyFont="1" applyFill="1" applyBorder="1" applyAlignment="1">
      <alignment horizontal="center" vertical="center" shrinkToFit="1"/>
    </xf>
    <xf numFmtId="0" fontId="10" fillId="2" borderId="105" xfId="4" applyNumberFormat="1" applyFont="1" applyFill="1" applyBorder="1" applyAlignment="1">
      <alignment horizontal="center" vertical="center" shrinkToFit="1"/>
    </xf>
    <xf numFmtId="0" fontId="10" fillId="2" borderId="107" xfId="4" applyNumberFormat="1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11" xfId="4" applyFont="1" applyFill="1" applyBorder="1" applyAlignment="1">
      <alignment horizontal="center" vertical="center"/>
    </xf>
    <xf numFmtId="0" fontId="19" fillId="4" borderId="3" xfId="4" applyFont="1" applyFill="1" applyBorder="1" applyAlignment="1">
      <alignment vertical="center" shrinkToFit="1"/>
    </xf>
    <xf numFmtId="0" fontId="19" fillId="4" borderId="6" xfId="4" applyFont="1" applyFill="1" applyBorder="1" applyAlignment="1">
      <alignment vertical="center" shrinkToFit="1"/>
    </xf>
    <xf numFmtId="0" fontId="19" fillId="4" borderId="10" xfId="4" applyFont="1" applyFill="1" applyBorder="1" applyAlignment="1">
      <alignment vertical="center" shrinkToFit="1"/>
    </xf>
    <xf numFmtId="0" fontId="19" fillId="4" borderId="8" xfId="4" applyFont="1" applyFill="1" applyBorder="1" applyAlignment="1">
      <alignment vertical="center" shrinkToFit="1"/>
    </xf>
    <xf numFmtId="0" fontId="1" fillId="0" borderId="0" xfId="7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11" xfId="4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98" xfId="4" applyFont="1" applyFill="1" applyBorder="1" applyAlignment="1">
      <alignment horizontal="center" vertical="center" shrinkToFit="1"/>
    </xf>
    <xf numFmtId="0" fontId="10" fillId="0" borderId="5" xfId="4" applyNumberFormat="1" applyFont="1" applyFill="1" applyBorder="1" applyAlignment="1">
      <alignment horizontal="center" vertical="center" shrinkToFit="1"/>
    </xf>
    <xf numFmtId="0" fontId="10" fillId="0" borderId="99" xfId="4" applyNumberFormat="1" applyFont="1" applyFill="1" applyBorder="1" applyAlignment="1">
      <alignment horizontal="center" vertical="center" shrinkToFit="1"/>
    </xf>
    <xf numFmtId="0" fontId="10" fillId="0" borderId="7" xfId="4" applyNumberFormat="1" applyFont="1" applyFill="1" applyBorder="1" applyAlignment="1">
      <alignment horizontal="center" vertical="center" shrinkToFit="1"/>
    </xf>
    <xf numFmtId="0" fontId="10" fillId="0" borderId="101" xfId="4" applyNumberFormat="1" applyFont="1" applyFill="1" applyBorder="1" applyAlignment="1">
      <alignment horizontal="center" vertical="center" shrinkToFit="1"/>
    </xf>
    <xf numFmtId="0" fontId="10" fillId="0" borderId="9" xfId="4" applyNumberFormat="1" applyFont="1" applyFill="1" applyBorder="1" applyAlignment="1">
      <alignment horizontal="center" vertical="center" shrinkToFit="1"/>
    </xf>
    <xf numFmtId="0" fontId="10" fillId="0" borderId="107" xfId="4" applyNumberFormat="1" applyFont="1" applyFill="1" applyBorder="1" applyAlignment="1">
      <alignment horizontal="center" vertical="center" shrinkToFit="1"/>
    </xf>
    <xf numFmtId="0" fontId="10" fillId="0" borderId="25" xfId="4" applyNumberFormat="1" applyFont="1" applyFill="1" applyBorder="1" applyAlignment="1">
      <alignment horizontal="center" vertical="center" shrinkToFit="1"/>
    </xf>
    <xf numFmtId="0" fontId="10" fillId="0" borderId="105" xfId="4" applyNumberFormat="1" applyFont="1" applyFill="1" applyBorder="1" applyAlignment="1">
      <alignment horizontal="center" vertical="center" shrinkToFit="1"/>
    </xf>
    <xf numFmtId="176" fontId="9" fillId="6" borderId="6" xfId="4" applyNumberFormat="1" applyFont="1" applyFill="1" applyBorder="1" applyAlignment="1">
      <alignment horizontal="center" vertical="center"/>
    </xf>
    <xf numFmtId="20" fontId="9" fillId="6" borderId="6" xfId="4" applyNumberFormat="1" applyFont="1" applyFill="1" applyBorder="1" applyAlignment="1">
      <alignment horizontal="center" vertical="center"/>
    </xf>
    <xf numFmtId="49" fontId="9" fillId="6" borderId="6" xfId="7" applyNumberFormat="1" applyFont="1" applyFill="1" applyBorder="1" applyAlignment="1">
      <alignment horizontal="center" vertical="center" shrinkToFit="1"/>
    </xf>
    <xf numFmtId="0" fontId="10" fillId="6" borderId="5" xfId="4" applyNumberFormat="1" applyFont="1" applyFill="1" applyBorder="1" applyAlignment="1">
      <alignment horizontal="center" vertical="center" shrinkToFit="1"/>
    </xf>
    <xf numFmtId="0" fontId="10" fillId="6" borderId="99" xfId="4" applyNumberFormat="1" applyFont="1" applyFill="1" applyBorder="1" applyAlignment="1">
      <alignment horizontal="center" vertical="center" shrinkToFit="1"/>
    </xf>
    <xf numFmtId="176" fontId="9" fillId="6" borderId="3" xfId="4" applyNumberFormat="1" applyFont="1" applyFill="1" applyBorder="1" applyAlignment="1">
      <alignment horizontal="center" vertical="center"/>
    </xf>
    <xf numFmtId="20" fontId="9" fillId="6" borderId="3" xfId="4" applyNumberFormat="1" applyFont="1" applyFill="1" applyBorder="1" applyAlignment="1">
      <alignment horizontal="center" vertical="center"/>
    </xf>
    <xf numFmtId="49" fontId="9" fillId="6" borderId="3" xfId="7" applyNumberFormat="1" applyFont="1" applyFill="1" applyBorder="1" applyAlignment="1">
      <alignment horizontal="center" vertical="center" shrinkToFit="1"/>
    </xf>
    <xf numFmtId="0" fontId="10" fillId="6" borderId="9" xfId="4" applyNumberFormat="1" applyFont="1" applyFill="1" applyBorder="1" applyAlignment="1">
      <alignment horizontal="center" vertical="center" shrinkToFit="1"/>
    </xf>
    <xf numFmtId="0" fontId="10" fillId="6" borderId="107" xfId="4" applyNumberFormat="1" applyFont="1" applyFill="1" applyBorder="1" applyAlignment="1">
      <alignment horizontal="center" vertical="center" shrinkToFit="1"/>
    </xf>
    <xf numFmtId="176" fontId="9" fillId="6" borderId="8" xfId="4" applyNumberFormat="1" applyFont="1" applyFill="1" applyBorder="1" applyAlignment="1">
      <alignment horizontal="center" vertical="center"/>
    </xf>
    <xf numFmtId="20" fontId="9" fillId="6" borderId="8" xfId="4" applyNumberFormat="1" applyFont="1" applyFill="1" applyBorder="1" applyAlignment="1">
      <alignment horizontal="center" vertical="center"/>
    </xf>
    <xf numFmtId="49" fontId="9" fillId="6" borderId="8" xfId="7" applyNumberFormat="1" applyFont="1" applyFill="1" applyBorder="1" applyAlignment="1">
      <alignment horizontal="center" vertical="center" shrinkToFit="1"/>
    </xf>
    <xf numFmtId="176" fontId="9" fillId="6" borderId="10" xfId="4" applyNumberFormat="1" applyFont="1" applyFill="1" applyBorder="1" applyAlignment="1">
      <alignment horizontal="center" vertical="center"/>
    </xf>
    <xf numFmtId="20" fontId="9" fillId="6" borderId="10" xfId="4" applyNumberFormat="1" applyFont="1" applyFill="1" applyBorder="1" applyAlignment="1">
      <alignment horizontal="center" vertical="center"/>
    </xf>
    <xf numFmtId="49" fontId="9" fillId="6" borderId="10" xfId="7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17" xfId="4" applyFont="1" applyFill="1" applyBorder="1" applyAlignment="1">
      <alignment horizontal="center" vertical="center"/>
    </xf>
    <xf numFmtId="0" fontId="9" fillId="0" borderId="109" xfId="4" applyFont="1" applyFill="1" applyBorder="1" applyAlignment="1">
      <alignment horizontal="center" vertical="center"/>
    </xf>
    <xf numFmtId="0" fontId="12" fillId="0" borderId="22" xfId="4" applyNumberFormat="1" applyFont="1" applyFill="1" applyBorder="1" applyAlignment="1">
      <alignment horizontal="center" vertical="center" shrinkToFit="1"/>
    </xf>
    <xf numFmtId="0" fontId="1" fillId="0" borderId="102" xfId="7" applyFill="1" applyBorder="1" applyAlignment="1">
      <alignment horizontal="center" vertical="center" shrinkToFit="1"/>
    </xf>
    <xf numFmtId="0" fontId="1" fillId="0" borderId="5" xfId="7" applyFill="1" applyBorder="1" applyAlignment="1">
      <alignment horizontal="center" vertical="center" shrinkToFit="1"/>
    </xf>
    <xf numFmtId="0" fontId="9" fillId="0" borderId="15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12" fillId="0" borderId="102" xfId="4" applyNumberFormat="1" applyFont="1" applyFill="1" applyBorder="1" applyAlignment="1">
      <alignment horizontal="center" vertical="center" shrinkToFit="1"/>
    </xf>
    <xf numFmtId="0" fontId="12" fillId="0" borderId="100" xfId="4" applyNumberFormat="1" applyFont="1" applyFill="1" applyBorder="1" applyAlignment="1">
      <alignment horizontal="center" vertical="center" shrinkToFit="1"/>
    </xf>
    <xf numFmtId="0" fontId="1" fillId="0" borderId="7" xfId="7" applyFill="1" applyBorder="1" applyAlignment="1">
      <alignment horizontal="center" vertical="center" shrinkToFit="1"/>
    </xf>
    <xf numFmtId="0" fontId="12" fillId="0" borderId="19" xfId="4" applyFont="1" applyFill="1" applyBorder="1" applyAlignment="1">
      <alignment horizontal="center" vertical="center" shrinkToFit="1"/>
    </xf>
    <xf numFmtId="0" fontId="12" fillId="0" borderId="100" xfId="4" applyFont="1" applyFill="1" applyBorder="1" applyAlignment="1">
      <alignment horizontal="center" vertical="center" shrinkToFit="1"/>
    </xf>
    <xf numFmtId="0" fontId="12" fillId="0" borderId="23" xfId="4" applyNumberFormat="1" applyFont="1" applyFill="1" applyBorder="1" applyAlignment="1">
      <alignment horizontal="center" vertical="center" shrinkToFit="1"/>
    </xf>
    <xf numFmtId="0" fontId="1" fillId="0" borderId="103" xfId="7" applyFill="1" applyBorder="1" applyAlignment="1">
      <alignment horizontal="center" vertical="center" shrinkToFit="1"/>
    </xf>
    <xf numFmtId="0" fontId="12" fillId="0" borderId="103" xfId="4" applyFont="1" applyFill="1" applyBorder="1" applyAlignment="1">
      <alignment horizontal="center" vertical="center" shrinkToFit="1"/>
    </xf>
    <xf numFmtId="0" fontId="12" fillId="0" borderId="9" xfId="4" applyFont="1" applyFill="1" applyBorder="1" applyAlignment="1">
      <alignment horizontal="center" vertical="center" shrinkToFit="1"/>
    </xf>
    <xf numFmtId="0" fontId="9" fillId="0" borderId="108" xfId="4" applyFont="1" applyFill="1" applyBorder="1" applyAlignment="1">
      <alignment horizontal="center" vertical="center"/>
    </xf>
    <xf numFmtId="0" fontId="8" fillId="0" borderId="26" xfId="4" applyFont="1" applyFill="1" applyBorder="1" applyAlignment="1">
      <alignment horizontal="center" vertical="center" shrinkToFit="1"/>
    </xf>
    <xf numFmtId="0" fontId="8" fillId="0" borderId="27" xfId="4" applyFont="1" applyFill="1" applyBorder="1" applyAlignment="1">
      <alignment horizontal="center" vertical="center" shrinkToFit="1"/>
    </xf>
    <xf numFmtId="0" fontId="8" fillId="0" borderId="28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11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12" fillId="0" borderId="19" xfId="4" applyNumberFormat="1" applyFont="1" applyFill="1" applyBorder="1" applyAlignment="1">
      <alignment horizontal="center" vertical="center" shrinkToFit="1"/>
    </xf>
    <xf numFmtId="0" fontId="1" fillId="0" borderId="100" xfId="7" applyFill="1" applyBorder="1" applyAlignment="1">
      <alignment horizontal="center" vertical="center" shrinkToFit="1"/>
    </xf>
    <xf numFmtId="0" fontId="12" fillId="0" borderId="7" xfId="4" applyFont="1" applyFill="1" applyBorder="1" applyAlignment="1">
      <alignment horizontal="center" vertical="center" shrinkToFit="1"/>
    </xf>
    <xf numFmtId="0" fontId="9" fillId="0" borderId="13" xfId="4" applyFont="1" applyFill="1" applyBorder="1" applyAlignment="1">
      <alignment horizontal="center" vertical="center"/>
    </xf>
    <xf numFmtId="0" fontId="12" fillId="0" borderId="104" xfId="4" applyNumberFormat="1" applyFont="1" applyFill="1" applyBorder="1" applyAlignment="1">
      <alignment horizontal="center" vertical="center" shrinkToFit="1"/>
    </xf>
    <xf numFmtId="0" fontId="1" fillId="0" borderId="25" xfId="7" applyFill="1" applyBorder="1" applyAlignment="1">
      <alignment horizontal="center" vertical="center" shrinkToFit="1"/>
    </xf>
    <xf numFmtId="0" fontId="12" fillId="0" borderId="24" xfId="4" applyFont="1" applyFill="1" applyBorder="1" applyAlignment="1">
      <alignment horizontal="center" vertical="center" shrinkToFit="1"/>
    </xf>
    <xf numFmtId="0" fontId="12" fillId="0" borderId="25" xfId="4" applyFont="1" applyFill="1" applyBorder="1" applyAlignment="1">
      <alignment horizontal="center" vertical="center" shrinkToFit="1"/>
    </xf>
    <xf numFmtId="0" fontId="8" fillId="3" borderId="26" xfId="4" applyFont="1" applyFill="1" applyBorder="1" applyAlignment="1">
      <alignment horizontal="center" vertical="center" shrinkToFit="1"/>
    </xf>
    <xf numFmtId="0" fontId="8" fillId="3" borderId="27" xfId="4" applyFont="1" applyFill="1" applyBorder="1" applyAlignment="1">
      <alignment horizontal="center" vertical="center" shrinkToFit="1"/>
    </xf>
    <xf numFmtId="0" fontId="8" fillId="3" borderId="28" xfId="4" applyFont="1" applyFill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/>
    </xf>
    <xf numFmtId="0" fontId="15" fillId="0" borderId="36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0" fontId="15" fillId="0" borderId="38" xfId="4" applyFont="1" applyFill="1" applyBorder="1" applyAlignment="1">
      <alignment horizontal="center" vertical="center"/>
    </xf>
    <xf numFmtId="0" fontId="15" fillId="0" borderId="39" xfId="4" applyFont="1" applyFill="1" applyBorder="1" applyAlignment="1">
      <alignment horizontal="center" vertical="center"/>
    </xf>
    <xf numFmtId="0" fontId="15" fillId="0" borderId="3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40" xfId="4" applyFont="1" applyFill="1" applyBorder="1" applyAlignment="1">
      <alignment horizontal="center" vertical="center"/>
    </xf>
    <xf numFmtId="0" fontId="16" fillId="0" borderId="35" xfId="4" applyFont="1" applyFill="1" applyBorder="1" applyAlignment="1">
      <alignment horizontal="center" vertical="center"/>
    </xf>
    <xf numFmtId="0" fontId="16" fillId="0" borderId="18" xfId="4" applyFont="1" applyFill="1" applyBorder="1" applyAlignment="1">
      <alignment horizontal="center" vertical="center"/>
    </xf>
    <xf numFmtId="0" fontId="16" fillId="0" borderId="16" xfId="4" applyFont="1" applyFill="1" applyBorder="1" applyAlignment="1">
      <alignment horizontal="center" vertical="center"/>
    </xf>
    <xf numFmtId="0" fontId="16" fillId="0" borderId="41" xfId="4" applyFont="1" applyFill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7" fillId="0" borderId="32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17" fillId="0" borderId="33" xfId="4" applyFont="1" applyFill="1" applyBorder="1" applyAlignment="1">
      <alignment horizontal="center" vertical="center"/>
    </xf>
    <xf numFmtId="0" fontId="17" fillId="0" borderId="29" xfId="4" applyFont="1" applyFill="1" applyBorder="1" applyAlignment="1">
      <alignment horizontal="center" vertical="center"/>
    </xf>
    <xf numFmtId="0" fontId="17" fillId="0" borderId="2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6" fillId="0" borderId="42" xfId="4" applyFont="1" applyFill="1" applyBorder="1" applyAlignment="1">
      <alignment horizontal="center" vertical="center"/>
    </xf>
    <xf numFmtId="0" fontId="16" fillId="0" borderId="3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40" xfId="4" applyFont="1" applyFill="1" applyBorder="1" applyAlignment="1">
      <alignment horizontal="center" vertical="center"/>
    </xf>
    <xf numFmtId="0" fontId="16" fillId="0" borderId="29" xfId="4" applyFont="1" applyFill="1" applyBorder="1" applyAlignment="1">
      <alignment horizontal="center" vertical="center"/>
    </xf>
    <xf numFmtId="0" fontId="16" fillId="0" borderId="20" xfId="4" applyFont="1" applyFill="1" applyBorder="1" applyAlignment="1">
      <alignment horizontal="center" vertical="center"/>
    </xf>
    <xf numFmtId="0" fontId="16" fillId="0" borderId="21" xfId="4" applyFont="1" applyFill="1" applyBorder="1" applyAlignment="1">
      <alignment horizontal="center" vertical="center"/>
    </xf>
    <xf numFmtId="0" fontId="15" fillId="0" borderId="45" xfId="4" applyFont="1" applyFill="1" applyBorder="1" applyAlignment="1">
      <alignment horizontal="center" vertical="center"/>
    </xf>
    <xf numFmtId="0" fontId="15" fillId="0" borderId="46" xfId="4" applyFont="1" applyFill="1" applyBorder="1" applyAlignment="1">
      <alignment horizontal="center" vertical="center"/>
    </xf>
    <xf numFmtId="0" fontId="15" fillId="0" borderId="47" xfId="4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5" fillId="0" borderId="54" xfId="4" applyFont="1" applyFill="1" applyBorder="1" applyAlignment="1">
      <alignment horizontal="center" vertical="center"/>
    </xf>
    <xf numFmtId="0" fontId="15" fillId="0" borderId="63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5" fillId="0" borderId="42" xfId="4" applyFont="1" applyFill="1" applyBorder="1" applyAlignment="1">
      <alignment horizontal="center" vertical="center"/>
    </xf>
    <xf numFmtId="0" fontId="15" fillId="0" borderId="31" xfId="4" applyFont="1" applyFill="1" applyBorder="1" applyAlignment="1">
      <alignment horizontal="center" vertical="center"/>
    </xf>
    <xf numFmtId="0" fontId="15" fillId="5" borderId="48" xfId="4" applyFont="1" applyFill="1" applyBorder="1" applyAlignment="1">
      <alignment horizontal="center" vertical="center"/>
    </xf>
    <xf numFmtId="0" fontId="15" fillId="5" borderId="49" xfId="4" applyFont="1" applyFill="1" applyBorder="1" applyAlignment="1">
      <alignment horizontal="center" vertical="center"/>
    </xf>
    <xf numFmtId="0" fontId="15" fillId="5" borderId="50" xfId="4" applyFont="1" applyFill="1" applyBorder="1" applyAlignment="1">
      <alignment horizontal="center" vertical="center"/>
    </xf>
    <xf numFmtId="0" fontId="15" fillId="5" borderId="51" xfId="4" applyFont="1" applyFill="1" applyBorder="1" applyAlignment="1">
      <alignment horizontal="center" vertical="center"/>
    </xf>
    <xf numFmtId="0" fontId="15" fillId="5" borderId="52" xfId="4" applyFont="1" applyFill="1" applyBorder="1" applyAlignment="1">
      <alignment horizontal="center" vertical="center"/>
    </xf>
    <xf numFmtId="0" fontId="15" fillId="5" borderId="53" xfId="4" applyFont="1" applyFill="1" applyBorder="1" applyAlignment="1">
      <alignment horizontal="center" vertical="center"/>
    </xf>
    <xf numFmtId="0" fontId="16" fillId="0" borderId="43" xfId="4" applyFont="1" applyFill="1" applyBorder="1" applyAlignment="1">
      <alignment horizontal="center" vertical="center"/>
    </xf>
    <xf numFmtId="0" fontId="16" fillId="0" borderId="44" xfId="4" applyFont="1" applyFill="1" applyBorder="1" applyAlignment="1">
      <alignment horizontal="center" vertical="center"/>
    </xf>
    <xf numFmtId="0" fontId="16" fillId="0" borderId="55" xfId="4" applyFont="1" applyFill="1" applyBorder="1" applyAlignment="1">
      <alignment horizontal="center" vertical="center"/>
    </xf>
    <xf numFmtId="0" fontId="16" fillId="0" borderId="56" xfId="4" applyFont="1" applyFill="1" applyBorder="1" applyAlignment="1">
      <alignment horizontal="center" vertical="center"/>
    </xf>
    <xf numFmtId="0" fontId="15" fillId="0" borderId="57" xfId="4" applyFont="1" applyFill="1" applyBorder="1" applyAlignment="1">
      <alignment horizontal="center" vertical="center"/>
    </xf>
    <xf numFmtId="0" fontId="15" fillId="0" borderId="58" xfId="4" applyFont="1" applyFill="1" applyBorder="1" applyAlignment="1">
      <alignment horizontal="center" vertical="center"/>
    </xf>
    <xf numFmtId="0" fontId="15" fillId="0" borderId="59" xfId="4" applyFont="1" applyFill="1" applyBorder="1" applyAlignment="1">
      <alignment horizontal="center" vertical="center"/>
    </xf>
    <xf numFmtId="0" fontId="6" fillId="0" borderId="3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3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29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/>
    </xf>
    <xf numFmtId="0" fontId="15" fillId="0" borderId="60" xfId="4" applyFont="1" applyFill="1" applyBorder="1" applyAlignment="1">
      <alignment horizontal="center" vertical="center"/>
    </xf>
    <xf numFmtId="0" fontId="15" fillId="0" borderId="61" xfId="4" applyFont="1" applyFill="1" applyBorder="1" applyAlignment="1">
      <alignment horizontal="center" vertical="center"/>
    </xf>
    <xf numFmtId="0" fontId="15" fillId="0" borderId="62" xfId="4" applyFont="1" applyFill="1" applyBorder="1" applyAlignment="1">
      <alignment horizontal="center" vertical="center"/>
    </xf>
    <xf numFmtId="0" fontId="6" fillId="0" borderId="30" xfId="4" applyFont="1" applyFill="1" applyBorder="1" applyAlignment="1">
      <alignment horizontal="center" vertical="center" wrapText="1"/>
    </xf>
    <xf numFmtId="0" fontId="16" fillId="0" borderId="66" xfId="4" applyFont="1" applyFill="1" applyBorder="1" applyAlignment="1">
      <alignment horizontal="center" vertical="center"/>
    </xf>
    <xf numFmtId="0" fontId="16" fillId="0" borderId="67" xfId="4" applyFont="1" applyFill="1" applyBorder="1" applyAlignment="1">
      <alignment horizontal="center" vertical="center"/>
    </xf>
    <xf numFmtId="0" fontId="15" fillId="0" borderId="71" xfId="4" applyFont="1" applyFill="1" applyBorder="1" applyAlignment="1">
      <alignment horizontal="center" vertical="center"/>
    </xf>
    <xf numFmtId="0" fontId="16" fillId="0" borderId="45" xfId="4" applyFont="1" applyFill="1" applyBorder="1" applyAlignment="1">
      <alignment horizontal="center" vertical="center"/>
    </xf>
    <xf numFmtId="0" fontId="16" fillId="0" borderId="47" xfId="4" applyFont="1" applyFill="1" applyBorder="1" applyAlignment="1">
      <alignment horizontal="center" vertical="center"/>
    </xf>
    <xf numFmtId="0" fontId="15" fillId="0" borderId="30" xfId="4" applyFont="1" applyFill="1" applyBorder="1" applyAlignment="1">
      <alignment horizontal="center" vertical="center" wrapText="1"/>
    </xf>
    <xf numFmtId="0" fontId="15" fillId="5" borderId="68" xfId="4" applyFont="1" applyFill="1" applyBorder="1" applyAlignment="1">
      <alignment horizontal="center" vertical="center"/>
    </xf>
    <xf numFmtId="0" fontId="15" fillId="5" borderId="69" xfId="4" applyFont="1" applyFill="1" applyBorder="1" applyAlignment="1">
      <alignment horizontal="center" vertical="center"/>
    </xf>
    <xf numFmtId="0" fontId="15" fillId="5" borderId="70" xfId="4" applyFont="1" applyFill="1" applyBorder="1" applyAlignment="1">
      <alignment horizontal="center" vertical="center"/>
    </xf>
    <xf numFmtId="0" fontId="16" fillId="0" borderId="72" xfId="4" applyFont="1" applyFill="1" applyBorder="1" applyAlignment="1">
      <alignment horizontal="center" vertical="center"/>
    </xf>
    <xf numFmtId="0" fontId="16" fillId="0" borderId="73" xfId="4" applyFont="1" applyFill="1" applyBorder="1" applyAlignment="1">
      <alignment horizontal="center" vertical="center"/>
    </xf>
    <xf numFmtId="0" fontId="16" fillId="0" borderId="75" xfId="4" applyFont="1" applyFill="1" applyBorder="1" applyAlignment="1">
      <alignment horizontal="center" vertical="center"/>
    </xf>
    <xf numFmtId="0" fontId="17" fillId="0" borderId="72" xfId="4" applyFont="1" applyFill="1" applyBorder="1" applyAlignment="1">
      <alignment horizontal="center" vertical="center"/>
    </xf>
    <xf numFmtId="0" fontId="17" fillId="0" borderId="73" xfId="4" applyFont="1" applyFill="1" applyBorder="1" applyAlignment="1">
      <alignment horizontal="center" vertical="center"/>
    </xf>
    <xf numFmtId="0" fontId="17" fillId="0" borderId="74" xfId="4" applyFont="1" applyFill="1" applyBorder="1" applyAlignment="1">
      <alignment horizontal="center" vertical="center"/>
    </xf>
    <xf numFmtId="0" fontId="15" fillId="0" borderId="76" xfId="4" applyFont="1" applyFill="1" applyBorder="1" applyAlignment="1">
      <alignment horizontal="center" vertical="center"/>
    </xf>
    <xf numFmtId="0" fontId="15" fillId="0" borderId="72" xfId="4" applyFont="1" applyFill="1" applyBorder="1" applyAlignment="1">
      <alignment horizontal="center" vertical="center" wrapText="1"/>
    </xf>
    <xf numFmtId="0" fontId="15" fillId="0" borderId="73" xfId="4" applyFont="1" applyFill="1" applyBorder="1" applyAlignment="1">
      <alignment horizontal="center" vertical="center"/>
    </xf>
    <xf numFmtId="0" fontId="15" fillId="0" borderId="106" xfId="4" applyFont="1" applyFill="1" applyBorder="1" applyAlignment="1">
      <alignment horizontal="center" vertical="center"/>
    </xf>
    <xf numFmtId="0" fontId="15" fillId="0" borderId="64" xfId="4" applyFont="1" applyFill="1" applyBorder="1" applyAlignment="1">
      <alignment horizontal="center" vertical="center"/>
    </xf>
    <xf numFmtId="0" fontId="15" fillId="0" borderId="65" xfId="4" applyFont="1" applyFill="1" applyBorder="1" applyAlignment="1">
      <alignment horizontal="center" vertical="center"/>
    </xf>
    <xf numFmtId="0" fontId="15" fillId="0" borderId="77" xfId="4" applyFont="1" applyFill="1" applyBorder="1" applyAlignment="1">
      <alignment horizontal="center" vertical="center"/>
    </xf>
    <xf numFmtId="0" fontId="18" fillId="5" borderId="78" xfId="4" applyFont="1" applyFill="1" applyBorder="1" applyAlignment="1">
      <alignment horizontal="center" vertical="center"/>
    </xf>
    <xf numFmtId="0" fontId="18" fillId="5" borderId="18" xfId="4" applyFont="1" applyFill="1" applyBorder="1" applyAlignment="1">
      <alignment horizontal="center" vertical="center"/>
    </xf>
    <xf numFmtId="0" fontId="18" fillId="5" borderId="79" xfId="4" applyFont="1" applyFill="1" applyBorder="1" applyAlignment="1">
      <alignment horizontal="center" vertical="center"/>
    </xf>
    <xf numFmtId="0" fontId="18" fillId="5" borderId="80" xfId="4" applyFont="1" applyFill="1" applyBorder="1" applyAlignment="1">
      <alignment horizontal="center" vertical="center"/>
    </xf>
    <xf numFmtId="0" fontId="18" fillId="5" borderId="81" xfId="4" applyFont="1" applyFill="1" applyBorder="1" applyAlignment="1">
      <alignment horizontal="center" vertical="center"/>
    </xf>
    <xf numFmtId="0" fontId="18" fillId="5" borderId="82" xfId="4" applyFont="1" applyFill="1" applyBorder="1" applyAlignment="1">
      <alignment horizontal="center" vertical="center"/>
    </xf>
    <xf numFmtId="0" fontId="18" fillId="5" borderId="30" xfId="4" applyFont="1" applyFill="1" applyBorder="1" applyAlignment="1">
      <alignment horizontal="center" vertical="center"/>
    </xf>
    <xf numFmtId="0" fontId="18" fillId="5" borderId="0" xfId="4" applyFont="1" applyFill="1" applyBorder="1" applyAlignment="1">
      <alignment horizontal="center" vertical="center"/>
    </xf>
    <xf numFmtId="0" fontId="18" fillId="5" borderId="33" xfId="4" applyFont="1" applyFill="1" applyBorder="1" applyAlignment="1">
      <alignment horizontal="center" vertical="center"/>
    </xf>
    <xf numFmtId="0" fontId="4" fillId="5" borderId="85" xfId="4" applyFont="1" applyFill="1" applyBorder="1" applyAlignment="1">
      <alignment horizontal="center" vertical="center" shrinkToFit="1"/>
    </xf>
    <xf numFmtId="0" fontId="4" fillId="5" borderId="73" xfId="4" applyFont="1" applyFill="1" applyBorder="1" applyAlignment="1">
      <alignment horizontal="center" vertical="center" shrinkToFit="1"/>
    </xf>
    <xf numFmtId="0" fontId="4" fillId="5" borderId="86" xfId="4" applyFont="1" applyFill="1" applyBorder="1" applyAlignment="1">
      <alignment horizontal="center" vertical="center" shrinkToFit="1"/>
    </xf>
    <xf numFmtId="0" fontId="4" fillId="5" borderId="71" xfId="4" applyFont="1" applyFill="1" applyBorder="1" applyAlignment="1">
      <alignment horizontal="center" vertical="center" shrinkToFit="1"/>
    </xf>
    <xf numFmtId="0" fontId="4" fillId="5" borderId="0" xfId="4" applyFont="1" applyFill="1" applyBorder="1" applyAlignment="1">
      <alignment horizontal="center" vertical="center" shrinkToFit="1"/>
    </xf>
    <xf numFmtId="0" fontId="4" fillId="5" borderId="87" xfId="4" applyFont="1" applyFill="1" applyBorder="1" applyAlignment="1">
      <alignment horizontal="center" vertical="center" shrinkToFit="1"/>
    </xf>
    <xf numFmtId="0" fontId="4" fillId="5" borderId="88" xfId="4" applyFont="1" applyFill="1" applyBorder="1" applyAlignment="1">
      <alignment horizontal="center" vertical="center" shrinkToFit="1"/>
    </xf>
    <xf numFmtId="0" fontId="4" fillId="5" borderId="89" xfId="4" applyFont="1" applyFill="1" applyBorder="1" applyAlignment="1">
      <alignment horizontal="center" vertical="center" shrinkToFit="1"/>
    </xf>
    <xf numFmtId="0" fontId="4" fillId="5" borderId="90" xfId="4" applyFont="1" applyFill="1" applyBorder="1" applyAlignment="1">
      <alignment horizontal="center" vertical="center" shrinkToFit="1"/>
    </xf>
    <xf numFmtId="0" fontId="15" fillId="5" borderId="91" xfId="4" applyFont="1" applyFill="1" applyBorder="1" applyAlignment="1">
      <alignment horizontal="center" vertical="center"/>
    </xf>
    <xf numFmtId="0" fontId="15" fillId="5" borderId="81" xfId="4" applyFont="1" applyFill="1" applyBorder="1" applyAlignment="1">
      <alignment horizontal="center" vertical="center"/>
    </xf>
    <xf numFmtId="0" fontId="15" fillId="5" borderId="92" xfId="4" applyFont="1" applyFill="1" applyBorder="1" applyAlignment="1">
      <alignment horizontal="center" vertical="center"/>
    </xf>
    <xf numFmtId="0" fontId="15" fillId="5" borderId="93" xfId="4" applyFont="1" applyFill="1" applyBorder="1" applyAlignment="1">
      <alignment horizontal="center" vertical="center"/>
    </xf>
    <xf numFmtId="0" fontId="15" fillId="5" borderId="0" xfId="4" applyFont="1" applyFill="1" applyBorder="1" applyAlignment="1">
      <alignment horizontal="center" vertical="center"/>
    </xf>
    <xf numFmtId="0" fontId="15" fillId="5" borderId="87" xfId="4" applyFont="1" applyFill="1" applyBorder="1" applyAlignment="1">
      <alignment horizontal="center" vertical="center"/>
    </xf>
    <xf numFmtId="0" fontId="15" fillId="5" borderId="94" xfId="4" applyFont="1" applyFill="1" applyBorder="1" applyAlignment="1">
      <alignment horizontal="center" vertical="center"/>
    </xf>
    <xf numFmtId="0" fontId="15" fillId="5" borderId="89" xfId="4" applyFont="1" applyFill="1" applyBorder="1" applyAlignment="1">
      <alignment horizontal="center" vertical="center"/>
    </xf>
    <xf numFmtId="0" fontId="15" fillId="5" borderId="90" xfId="4" applyFont="1" applyFill="1" applyBorder="1" applyAlignment="1">
      <alignment horizontal="center" vertical="center"/>
    </xf>
    <xf numFmtId="0" fontId="15" fillId="5" borderId="81" xfId="4" applyFont="1" applyFill="1" applyBorder="1" applyAlignment="1">
      <alignment horizontal="center" vertical="center" wrapText="1"/>
    </xf>
    <xf numFmtId="0" fontId="15" fillId="5" borderId="0" xfId="4" applyFont="1" applyFill="1" applyBorder="1" applyAlignment="1">
      <alignment horizontal="center" vertical="center" wrapText="1"/>
    </xf>
    <xf numFmtId="0" fontId="15" fillId="5" borderId="89" xfId="4" applyFont="1" applyFill="1" applyBorder="1" applyAlignment="1">
      <alignment horizontal="center" vertical="center" wrapText="1"/>
    </xf>
    <xf numFmtId="0" fontId="15" fillId="5" borderId="80" xfId="4" applyFont="1" applyFill="1" applyBorder="1" applyAlignment="1">
      <alignment horizontal="center" vertical="center" wrapText="1"/>
    </xf>
    <xf numFmtId="0" fontId="15" fillId="5" borderId="95" xfId="4" applyFont="1" applyFill="1" applyBorder="1" applyAlignment="1">
      <alignment horizontal="center" vertical="center" wrapText="1"/>
    </xf>
    <xf numFmtId="0" fontId="15" fillId="5" borderId="30" xfId="4" applyFont="1" applyFill="1" applyBorder="1" applyAlignment="1">
      <alignment horizontal="center" vertical="center" wrapText="1"/>
    </xf>
    <xf numFmtId="0" fontId="15" fillId="5" borderId="40" xfId="4" applyFont="1" applyFill="1" applyBorder="1" applyAlignment="1">
      <alignment horizontal="center" vertical="center" wrapText="1"/>
    </xf>
    <xf numFmtId="0" fontId="15" fillId="5" borderId="96" xfId="4" applyFont="1" applyFill="1" applyBorder="1" applyAlignment="1">
      <alignment horizontal="center" vertical="center" wrapText="1"/>
    </xf>
    <xf numFmtId="0" fontId="15" fillId="5" borderId="97" xfId="4" applyFont="1" applyFill="1" applyBorder="1" applyAlignment="1">
      <alignment horizontal="center" vertical="center" wrapText="1"/>
    </xf>
    <xf numFmtId="0" fontId="18" fillId="5" borderId="83" xfId="4" applyFont="1" applyFill="1" applyBorder="1" applyAlignment="1">
      <alignment horizontal="center" vertical="center"/>
    </xf>
    <xf numFmtId="0" fontId="18" fillId="5" borderId="55" xfId="4" applyFont="1" applyFill="1" applyBorder="1" applyAlignment="1">
      <alignment horizontal="center" vertical="center"/>
    </xf>
    <xf numFmtId="0" fontId="18" fillId="5" borderId="84" xfId="4" applyFont="1" applyFill="1" applyBorder="1" applyAlignment="1">
      <alignment horizontal="center" vertical="center"/>
    </xf>
    <xf numFmtId="0" fontId="22" fillId="4" borderId="3" xfId="4" applyFont="1" applyFill="1" applyBorder="1" applyAlignment="1">
      <alignment vertical="center" shrinkToFit="1"/>
    </xf>
    <xf numFmtId="0" fontId="22" fillId="4" borderId="6" xfId="4" applyFont="1" applyFill="1" applyBorder="1" applyAlignment="1">
      <alignment vertical="center" shrinkToFit="1"/>
    </xf>
    <xf numFmtId="0" fontId="22" fillId="6" borderId="6" xfId="4" applyFont="1" applyFill="1" applyBorder="1" applyAlignment="1">
      <alignment vertical="center" shrinkToFit="1"/>
    </xf>
    <xf numFmtId="0" fontId="22" fillId="6" borderId="3" xfId="4" applyFont="1" applyFill="1" applyBorder="1" applyAlignment="1">
      <alignment vertical="center" shrinkToFit="1"/>
    </xf>
    <xf numFmtId="0" fontId="22" fillId="4" borderId="8" xfId="4" applyFont="1" applyFill="1" applyBorder="1" applyAlignment="1">
      <alignment vertical="center" shrinkToFit="1"/>
    </xf>
    <xf numFmtId="0" fontId="22" fillId="6" borderId="8" xfId="4" applyFont="1" applyFill="1" applyBorder="1" applyAlignment="1">
      <alignment vertical="center" shrinkToFit="1"/>
    </xf>
    <xf numFmtId="0" fontId="22" fillId="6" borderId="10" xfId="4" applyFont="1" applyFill="1" applyBorder="1" applyAlignment="1">
      <alignment vertical="center" shrinkToFit="1"/>
    </xf>
    <xf numFmtId="0" fontId="24" fillId="0" borderId="102" xfId="7" applyFont="1" applyFill="1" applyBorder="1" applyAlignment="1">
      <alignment horizontal="center" vertical="center" shrinkToFit="1"/>
    </xf>
    <xf numFmtId="0" fontId="24" fillId="0" borderId="100" xfId="7" applyFont="1" applyFill="1" applyBorder="1" applyAlignment="1">
      <alignment horizontal="center" vertical="center" shrinkToFit="1"/>
    </xf>
    <xf numFmtId="0" fontId="23" fillId="6" borderId="19" xfId="4" applyFont="1" applyFill="1" applyBorder="1" applyAlignment="1">
      <alignment horizontal="center" vertical="center" shrinkToFit="1"/>
    </xf>
    <xf numFmtId="0" fontId="23" fillId="6" borderId="7" xfId="4" applyFont="1" applyFill="1" applyBorder="1" applyAlignment="1">
      <alignment horizontal="center" vertical="center" shrinkToFit="1"/>
    </xf>
    <xf numFmtId="0" fontId="23" fillId="6" borderId="22" xfId="4" applyNumberFormat="1" applyFont="1" applyFill="1" applyBorder="1" applyAlignment="1">
      <alignment horizontal="center" vertical="center" shrinkToFit="1"/>
    </xf>
    <xf numFmtId="0" fontId="24" fillId="6" borderId="102" xfId="7" applyFont="1" applyFill="1" applyBorder="1" applyAlignment="1">
      <alignment horizontal="center" vertical="center" shrinkToFit="1"/>
    </xf>
    <xf numFmtId="0" fontId="24" fillId="0" borderId="103" xfId="7" applyFont="1" applyFill="1" applyBorder="1" applyAlignment="1">
      <alignment horizontal="center" vertical="center" shrinkToFit="1"/>
    </xf>
    <xf numFmtId="0" fontId="23" fillId="6" borderId="23" xfId="4" applyNumberFormat="1" applyFont="1" applyFill="1" applyBorder="1" applyAlignment="1">
      <alignment horizontal="center" vertical="center" shrinkToFit="1"/>
    </xf>
    <xf numFmtId="0" fontId="24" fillId="6" borderId="103" xfId="7" applyFont="1" applyFill="1" applyBorder="1" applyAlignment="1">
      <alignment horizontal="center" vertical="center" shrinkToFit="1"/>
    </xf>
    <xf numFmtId="0" fontId="24" fillId="0" borderId="5" xfId="7" applyFont="1" applyFill="1" applyBorder="1" applyAlignment="1">
      <alignment horizontal="center" vertical="center" shrinkToFit="1"/>
    </xf>
    <xf numFmtId="0" fontId="24" fillId="0" borderId="7" xfId="7" applyFont="1" applyFill="1" applyBorder="1" applyAlignment="1">
      <alignment horizontal="center" vertical="center" shrinkToFit="1"/>
    </xf>
    <xf numFmtId="0" fontId="23" fillId="6" borderId="100" xfId="4" applyNumberFormat="1" applyFont="1" applyFill="1" applyBorder="1" applyAlignment="1">
      <alignment horizontal="center" vertical="center" shrinkToFit="1"/>
    </xf>
    <xf numFmtId="0" fontId="24" fillId="6" borderId="7" xfId="7" applyFont="1" applyFill="1" applyBorder="1" applyAlignment="1">
      <alignment horizontal="center" vertical="center" shrinkToFit="1"/>
    </xf>
    <xf numFmtId="0" fontId="23" fillId="6" borderId="104" xfId="4" applyNumberFormat="1" applyFont="1" applyFill="1" applyBorder="1" applyAlignment="1">
      <alignment horizontal="center" vertical="center" shrinkToFit="1"/>
    </xf>
    <xf numFmtId="0" fontId="24" fillId="6" borderId="25" xfId="7" applyFont="1" applyFill="1" applyBorder="1" applyAlignment="1">
      <alignment horizontal="center" vertical="center" shrinkToFit="1"/>
    </xf>
    <xf numFmtId="0" fontId="24" fillId="6" borderId="5" xfId="7" applyFont="1" applyFill="1" applyBorder="1" applyAlignment="1">
      <alignment horizontal="center" vertical="center" shrinkToFit="1"/>
    </xf>
    <xf numFmtId="0" fontId="23" fillId="6" borderId="103" xfId="4" applyFont="1" applyFill="1" applyBorder="1" applyAlignment="1">
      <alignment horizontal="center" vertical="center" shrinkToFit="1"/>
    </xf>
    <xf numFmtId="0" fontId="23" fillId="6" borderId="9" xfId="4" applyFont="1" applyFill="1" applyBorder="1" applyAlignment="1">
      <alignment horizontal="center" vertical="center" shrinkToFit="1"/>
    </xf>
    <xf numFmtId="0" fontId="23" fillId="6" borderId="24" xfId="4" applyFont="1" applyFill="1" applyBorder="1" applyAlignment="1">
      <alignment horizontal="center" vertical="center" shrinkToFit="1"/>
    </xf>
    <xf numFmtId="0" fontId="23" fillId="6" borderId="25" xfId="4" applyFont="1" applyFill="1" applyBorder="1" applyAlignment="1">
      <alignment horizontal="center" vertical="center" shrinkToFit="1"/>
    </xf>
    <xf numFmtId="0" fontId="11" fillId="0" borderId="22" xfId="4" applyNumberFormat="1" applyFont="1" applyFill="1" applyBorder="1" applyAlignment="1">
      <alignment horizontal="center" vertical="center" shrinkToFit="1"/>
    </xf>
    <xf numFmtId="0" fontId="11" fillId="0" borderId="19" xfId="4" applyNumberFormat="1" applyFont="1" applyFill="1" applyBorder="1" applyAlignment="1">
      <alignment horizontal="center" vertical="center" shrinkToFit="1"/>
    </xf>
    <xf numFmtId="0" fontId="11" fillId="0" borderId="19" xfId="4" applyFont="1" applyFill="1" applyBorder="1" applyAlignment="1">
      <alignment horizontal="center" vertical="center" shrinkToFit="1"/>
    </xf>
    <xf numFmtId="0" fontId="11" fillId="0" borderId="100" xfId="4" applyFont="1" applyFill="1" applyBorder="1" applyAlignment="1">
      <alignment horizontal="center" vertical="center" shrinkToFit="1"/>
    </xf>
    <xf numFmtId="0" fontId="11" fillId="0" borderId="102" xfId="4" applyNumberFormat="1" applyFont="1" applyFill="1" applyBorder="1" applyAlignment="1">
      <alignment horizontal="center" vertical="center" shrinkToFit="1"/>
    </xf>
    <xf numFmtId="0" fontId="11" fillId="0" borderId="7" xfId="4" applyFont="1" applyFill="1" applyBorder="1" applyAlignment="1">
      <alignment horizontal="center" vertical="center" shrinkToFit="1"/>
    </xf>
    <xf numFmtId="0" fontId="11" fillId="0" borderId="100" xfId="4" applyNumberFormat="1" applyFont="1" applyFill="1" applyBorder="1" applyAlignment="1">
      <alignment horizontal="center" vertical="center" shrinkToFit="1"/>
    </xf>
    <xf numFmtId="0" fontId="11" fillId="0" borderId="23" xfId="4" applyNumberFormat="1" applyFont="1" applyFill="1" applyBorder="1" applyAlignment="1">
      <alignment horizontal="center" vertical="center" shrinkToFit="1"/>
    </xf>
    <xf numFmtId="0" fontId="11" fillId="0" borderId="103" xfId="4" applyFont="1" applyFill="1" applyBorder="1" applyAlignment="1">
      <alignment horizontal="center" vertical="center" shrinkToFit="1"/>
    </xf>
    <xf numFmtId="0" fontId="11" fillId="0" borderId="9" xfId="4" applyFont="1" applyFill="1" applyBorder="1" applyAlignment="1">
      <alignment horizontal="center" vertical="center" shrinkToFit="1"/>
    </xf>
  </cellXfs>
  <cellStyles count="11">
    <cellStyle name="桁区切り 2" xfId="1"/>
    <cellStyle name="桁区切り 2 2" xfId="2"/>
    <cellStyle name="桁区切り 2 3" xfId="3"/>
    <cellStyle name="標準" xfId="0" builtinId="0"/>
    <cellStyle name="標準 2" xfId="4"/>
    <cellStyle name="標準 2 2" xfId="5"/>
    <cellStyle name="標準 2 2 2" xfId="6"/>
    <cellStyle name="標準 2 2 3" xfId="7"/>
    <cellStyle name="標準 3" xfId="8"/>
    <cellStyle name="標準 4" xfId="9"/>
    <cellStyle name="標準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zoomScaleNormal="100" workbookViewId="0">
      <selection activeCell="E30" sqref="E30:F30"/>
    </sheetView>
  </sheetViews>
  <sheetFormatPr defaultRowHeight="13.5"/>
  <cols>
    <col min="1" max="1" width="9" style="19"/>
    <col min="2" max="2" width="10.375" style="19" customWidth="1"/>
    <col min="3" max="3" width="9" style="19"/>
    <col min="4" max="4" width="16.625" style="39" customWidth="1"/>
    <col min="5" max="8" width="9" style="19"/>
    <col min="9" max="9" width="10" style="19" customWidth="1"/>
    <col min="10" max="257" width="9" style="19"/>
    <col min="258" max="258" width="10.375" style="19" customWidth="1"/>
    <col min="259" max="259" width="9" style="19"/>
    <col min="260" max="260" width="16.625" style="19" customWidth="1"/>
    <col min="261" max="264" width="9" style="19"/>
    <col min="265" max="265" width="10" style="19" customWidth="1"/>
    <col min="266" max="513" width="9" style="19"/>
    <col min="514" max="514" width="10.375" style="19" customWidth="1"/>
    <col min="515" max="515" width="9" style="19"/>
    <col min="516" max="516" width="16.625" style="19" customWidth="1"/>
    <col min="517" max="520" width="9" style="19"/>
    <col min="521" max="521" width="10" style="19" customWidth="1"/>
    <col min="522" max="769" width="9" style="19"/>
    <col min="770" max="770" width="10.375" style="19" customWidth="1"/>
    <col min="771" max="771" width="9" style="19"/>
    <col min="772" max="772" width="16.625" style="19" customWidth="1"/>
    <col min="773" max="776" width="9" style="19"/>
    <col min="777" max="777" width="10" style="19" customWidth="1"/>
    <col min="778" max="1025" width="9" style="19"/>
    <col min="1026" max="1026" width="10.375" style="19" customWidth="1"/>
    <col min="1027" max="1027" width="9" style="19"/>
    <col min="1028" max="1028" width="16.625" style="19" customWidth="1"/>
    <col min="1029" max="1032" width="9" style="19"/>
    <col min="1033" max="1033" width="10" style="19" customWidth="1"/>
    <col min="1034" max="1281" width="9" style="19"/>
    <col min="1282" max="1282" width="10.375" style="19" customWidth="1"/>
    <col min="1283" max="1283" width="9" style="19"/>
    <col min="1284" max="1284" width="16.625" style="19" customWidth="1"/>
    <col min="1285" max="1288" width="9" style="19"/>
    <col min="1289" max="1289" width="10" style="19" customWidth="1"/>
    <col min="1290" max="1537" width="9" style="19"/>
    <col min="1538" max="1538" width="10.375" style="19" customWidth="1"/>
    <col min="1539" max="1539" width="9" style="19"/>
    <col min="1540" max="1540" width="16.625" style="19" customWidth="1"/>
    <col min="1541" max="1544" width="9" style="19"/>
    <col min="1545" max="1545" width="10" style="19" customWidth="1"/>
    <col min="1546" max="1793" width="9" style="19"/>
    <col min="1794" max="1794" width="10.375" style="19" customWidth="1"/>
    <col min="1795" max="1795" width="9" style="19"/>
    <col min="1796" max="1796" width="16.625" style="19" customWidth="1"/>
    <col min="1797" max="1800" width="9" style="19"/>
    <col min="1801" max="1801" width="10" style="19" customWidth="1"/>
    <col min="1802" max="2049" width="9" style="19"/>
    <col min="2050" max="2050" width="10.375" style="19" customWidth="1"/>
    <col min="2051" max="2051" width="9" style="19"/>
    <col min="2052" max="2052" width="16.625" style="19" customWidth="1"/>
    <col min="2053" max="2056" width="9" style="19"/>
    <col min="2057" max="2057" width="10" style="19" customWidth="1"/>
    <col min="2058" max="2305" width="9" style="19"/>
    <col min="2306" max="2306" width="10.375" style="19" customWidth="1"/>
    <col min="2307" max="2307" width="9" style="19"/>
    <col min="2308" max="2308" width="16.625" style="19" customWidth="1"/>
    <col min="2309" max="2312" width="9" style="19"/>
    <col min="2313" max="2313" width="10" style="19" customWidth="1"/>
    <col min="2314" max="2561" width="9" style="19"/>
    <col min="2562" max="2562" width="10.375" style="19" customWidth="1"/>
    <col min="2563" max="2563" width="9" style="19"/>
    <col min="2564" max="2564" width="16.625" style="19" customWidth="1"/>
    <col min="2565" max="2568" width="9" style="19"/>
    <col min="2569" max="2569" width="10" style="19" customWidth="1"/>
    <col min="2570" max="2817" width="9" style="19"/>
    <col min="2818" max="2818" width="10.375" style="19" customWidth="1"/>
    <col min="2819" max="2819" width="9" style="19"/>
    <col min="2820" max="2820" width="16.625" style="19" customWidth="1"/>
    <col min="2821" max="2824" width="9" style="19"/>
    <col min="2825" max="2825" width="10" style="19" customWidth="1"/>
    <col min="2826" max="3073" width="9" style="19"/>
    <col min="3074" max="3074" width="10.375" style="19" customWidth="1"/>
    <col min="3075" max="3075" width="9" style="19"/>
    <col min="3076" max="3076" width="16.625" style="19" customWidth="1"/>
    <col min="3077" max="3080" width="9" style="19"/>
    <col min="3081" max="3081" width="10" style="19" customWidth="1"/>
    <col min="3082" max="3329" width="9" style="19"/>
    <col min="3330" max="3330" width="10.375" style="19" customWidth="1"/>
    <col min="3331" max="3331" width="9" style="19"/>
    <col min="3332" max="3332" width="16.625" style="19" customWidth="1"/>
    <col min="3333" max="3336" width="9" style="19"/>
    <col min="3337" max="3337" width="10" style="19" customWidth="1"/>
    <col min="3338" max="3585" width="9" style="19"/>
    <col min="3586" max="3586" width="10.375" style="19" customWidth="1"/>
    <col min="3587" max="3587" width="9" style="19"/>
    <col min="3588" max="3588" width="16.625" style="19" customWidth="1"/>
    <col min="3589" max="3592" width="9" style="19"/>
    <col min="3593" max="3593" width="10" style="19" customWidth="1"/>
    <col min="3594" max="3841" width="9" style="19"/>
    <col min="3842" max="3842" width="10.375" style="19" customWidth="1"/>
    <col min="3843" max="3843" width="9" style="19"/>
    <col min="3844" max="3844" width="16.625" style="19" customWidth="1"/>
    <col min="3845" max="3848" width="9" style="19"/>
    <col min="3849" max="3849" width="10" style="19" customWidth="1"/>
    <col min="3850" max="4097" width="9" style="19"/>
    <col min="4098" max="4098" width="10.375" style="19" customWidth="1"/>
    <col min="4099" max="4099" width="9" style="19"/>
    <col min="4100" max="4100" width="16.625" style="19" customWidth="1"/>
    <col min="4101" max="4104" width="9" style="19"/>
    <col min="4105" max="4105" width="10" style="19" customWidth="1"/>
    <col min="4106" max="4353" width="9" style="19"/>
    <col min="4354" max="4354" width="10.375" style="19" customWidth="1"/>
    <col min="4355" max="4355" width="9" style="19"/>
    <col min="4356" max="4356" width="16.625" style="19" customWidth="1"/>
    <col min="4357" max="4360" width="9" style="19"/>
    <col min="4361" max="4361" width="10" style="19" customWidth="1"/>
    <col min="4362" max="4609" width="9" style="19"/>
    <col min="4610" max="4610" width="10.375" style="19" customWidth="1"/>
    <col min="4611" max="4611" width="9" style="19"/>
    <col min="4612" max="4612" width="16.625" style="19" customWidth="1"/>
    <col min="4613" max="4616" width="9" style="19"/>
    <col min="4617" max="4617" width="10" style="19" customWidth="1"/>
    <col min="4618" max="4865" width="9" style="19"/>
    <col min="4866" max="4866" width="10.375" style="19" customWidth="1"/>
    <col min="4867" max="4867" width="9" style="19"/>
    <col min="4868" max="4868" width="16.625" style="19" customWidth="1"/>
    <col min="4869" max="4872" width="9" style="19"/>
    <col min="4873" max="4873" width="10" style="19" customWidth="1"/>
    <col min="4874" max="5121" width="9" style="19"/>
    <col min="5122" max="5122" width="10.375" style="19" customWidth="1"/>
    <col min="5123" max="5123" width="9" style="19"/>
    <col min="5124" max="5124" width="16.625" style="19" customWidth="1"/>
    <col min="5125" max="5128" width="9" style="19"/>
    <col min="5129" max="5129" width="10" style="19" customWidth="1"/>
    <col min="5130" max="5377" width="9" style="19"/>
    <col min="5378" max="5378" width="10.375" style="19" customWidth="1"/>
    <col min="5379" max="5379" width="9" style="19"/>
    <col min="5380" max="5380" width="16.625" style="19" customWidth="1"/>
    <col min="5381" max="5384" width="9" style="19"/>
    <col min="5385" max="5385" width="10" style="19" customWidth="1"/>
    <col min="5386" max="5633" width="9" style="19"/>
    <col min="5634" max="5634" width="10.375" style="19" customWidth="1"/>
    <col min="5635" max="5635" width="9" style="19"/>
    <col min="5636" max="5636" width="16.625" style="19" customWidth="1"/>
    <col min="5637" max="5640" width="9" style="19"/>
    <col min="5641" max="5641" width="10" style="19" customWidth="1"/>
    <col min="5642" max="5889" width="9" style="19"/>
    <col min="5890" max="5890" width="10.375" style="19" customWidth="1"/>
    <col min="5891" max="5891" width="9" style="19"/>
    <col min="5892" max="5892" width="16.625" style="19" customWidth="1"/>
    <col min="5893" max="5896" width="9" style="19"/>
    <col min="5897" max="5897" width="10" style="19" customWidth="1"/>
    <col min="5898" max="6145" width="9" style="19"/>
    <col min="6146" max="6146" width="10.375" style="19" customWidth="1"/>
    <col min="6147" max="6147" width="9" style="19"/>
    <col min="6148" max="6148" width="16.625" style="19" customWidth="1"/>
    <col min="6149" max="6152" width="9" style="19"/>
    <col min="6153" max="6153" width="10" style="19" customWidth="1"/>
    <col min="6154" max="6401" width="9" style="19"/>
    <col min="6402" max="6402" width="10.375" style="19" customWidth="1"/>
    <col min="6403" max="6403" width="9" style="19"/>
    <col min="6404" max="6404" width="16.625" style="19" customWidth="1"/>
    <col min="6405" max="6408" width="9" style="19"/>
    <col min="6409" max="6409" width="10" style="19" customWidth="1"/>
    <col min="6410" max="6657" width="9" style="19"/>
    <col min="6658" max="6658" width="10.375" style="19" customWidth="1"/>
    <col min="6659" max="6659" width="9" style="19"/>
    <col min="6660" max="6660" width="16.625" style="19" customWidth="1"/>
    <col min="6661" max="6664" width="9" style="19"/>
    <col min="6665" max="6665" width="10" style="19" customWidth="1"/>
    <col min="6666" max="6913" width="9" style="19"/>
    <col min="6914" max="6914" width="10.375" style="19" customWidth="1"/>
    <col min="6915" max="6915" width="9" style="19"/>
    <col min="6916" max="6916" width="16.625" style="19" customWidth="1"/>
    <col min="6917" max="6920" width="9" style="19"/>
    <col min="6921" max="6921" width="10" style="19" customWidth="1"/>
    <col min="6922" max="7169" width="9" style="19"/>
    <col min="7170" max="7170" width="10.375" style="19" customWidth="1"/>
    <col min="7171" max="7171" width="9" style="19"/>
    <col min="7172" max="7172" width="16.625" style="19" customWidth="1"/>
    <col min="7173" max="7176" width="9" style="19"/>
    <col min="7177" max="7177" width="10" style="19" customWidth="1"/>
    <col min="7178" max="7425" width="9" style="19"/>
    <col min="7426" max="7426" width="10.375" style="19" customWidth="1"/>
    <col min="7427" max="7427" width="9" style="19"/>
    <col min="7428" max="7428" width="16.625" style="19" customWidth="1"/>
    <col min="7429" max="7432" width="9" style="19"/>
    <col min="7433" max="7433" width="10" style="19" customWidth="1"/>
    <col min="7434" max="7681" width="9" style="19"/>
    <col min="7682" max="7682" width="10.375" style="19" customWidth="1"/>
    <col min="7683" max="7683" width="9" style="19"/>
    <col min="7684" max="7684" width="16.625" style="19" customWidth="1"/>
    <col min="7685" max="7688" width="9" style="19"/>
    <col min="7689" max="7689" width="10" style="19" customWidth="1"/>
    <col min="7690" max="7937" width="9" style="19"/>
    <col min="7938" max="7938" width="10.375" style="19" customWidth="1"/>
    <col min="7939" max="7939" width="9" style="19"/>
    <col min="7940" max="7940" width="16.625" style="19" customWidth="1"/>
    <col min="7941" max="7944" width="9" style="19"/>
    <col min="7945" max="7945" width="10" style="19" customWidth="1"/>
    <col min="7946" max="8193" width="9" style="19"/>
    <col min="8194" max="8194" width="10.375" style="19" customWidth="1"/>
    <col min="8195" max="8195" width="9" style="19"/>
    <col min="8196" max="8196" width="16.625" style="19" customWidth="1"/>
    <col min="8197" max="8200" width="9" style="19"/>
    <col min="8201" max="8201" width="10" style="19" customWidth="1"/>
    <col min="8202" max="8449" width="9" style="19"/>
    <col min="8450" max="8450" width="10.375" style="19" customWidth="1"/>
    <col min="8451" max="8451" width="9" style="19"/>
    <col min="8452" max="8452" width="16.625" style="19" customWidth="1"/>
    <col min="8453" max="8456" width="9" style="19"/>
    <col min="8457" max="8457" width="10" style="19" customWidth="1"/>
    <col min="8458" max="8705" width="9" style="19"/>
    <col min="8706" max="8706" width="10.375" style="19" customWidth="1"/>
    <col min="8707" max="8707" width="9" style="19"/>
    <col min="8708" max="8708" width="16.625" style="19" customWidth="1"/>
    <col min="8709" max="8712" width="9" style="19"/>
    <col min="8713" max="8713" width="10" style="19" customWidth="1"/>
    <col min="8714" max="8961" width="9" style="19"/>
    <col min="8962" max="8962" width="10.375" style="19" customWidth="1"/>
    <col min="8963" max="8963" width="9" style="19"/>
    <col min="8964" max="8964" width="16.625" style="19" customWidth="1"/>
    <col min="8965" max="8968" width="9" style="19"/>
    <col min="8969" max="8969" width="10" style="19" customWidth="1"/>
    <col min="8970" max="9217" width="9" style="19"/>
    <col min="9218" max="9218" width="10.375" style="19" customWidth="1"/>
    <col min="9219" max="9219" width="9" style="19"/>
    <col min="9220" max="9220" width="16.625" style="19" customWidth="1"/>
    <col min="9221" max="9224" width="9" style="19"/>
    <col min="9225" max="9225" width="10" style="19" customWidth="1"/>
    <col min="9226" max="9473" width="9" style="19"/>
    <col min="9474" max="9474" width="10.375" style="19" customWidth="1"/>
    <col min="9475" max="9475" width="9" style="19"/>
    <col min="9476" max="9476" width="16.625" style="19" customWidth="1"/>
    <col min="9477" max="9480" width="9" style="19"/>
    <col min="9481" max="9481" width="10" style="19" customWidth="1"/>
    <col min="9482" max="9729" width="9" style="19"/>
    <col min="9730" max="9730" width="10.375" style="19" customWidth="1"/>
    <col min="9731" max="9731" width="9" style="19"/>
    <col min="9732" max="9732" width="16.625" style="19" customWidth="1"/>
    <col min="9733" max="9736" width="9" style="19"/>
    <col min="9737" max="9737" width="10" style="19" customWidth="1"/>
    <col min="9738" max="9985" width="9" style="19"/>
    <col min="9986" max="9986" width="10.375" style="19" customWidth="1"/>
    <col min="9987" max="9987" width="9" style="19"/>
    <col min="9988" max="9988" width="16.625" style="19" customWidth="1"/>
    <col min="9989" max="9992" width="9" style="19"/>
    <col min="9993" max="9993" width="10" style="19" customWidth="1"/>
    <col min="9994" max="10241" width="9" style="19"/>
    <col min="10242" max="10242" width="10.375" style="19" customWidth="1"/>
    <col min="10243" max="10243" width="9" style="19"/>
    <col min="10244" max="10244" width="16.625" style="19" customWidth="1"/>
    <col min="10245" max="10248" width="9" style="19"/>
    <col min="10249" max="10249" width="10" style="19" customWidth="1"/>
    <col min="10250" max="10497" width="9" style="19"/>
    <col min="10498" max="10498" width="10.375" style="19" customWidth="1"/>
    <col min="10499" max="10499" width="9" style="19"/>
    <col min="10500" max="10500" width="16.625" style="19" customWidth="1"/>
    <col min="10501" max="10504" width="9" style="19"/>
    <col min="10505" max="10505" width="10" style="19" customWidth="1"/>
    <col min="10506" max="10753" width="9" style="19"/>
    <col min="10754" max="10754" width="10.375" style="19" customWidth="1"/>
    <col min="10755" max="10755" width="9" style="19"/>
    <col min="10756" max="10756" width="16.625" style="19" customWidth="1"/>
    <col min="10757" max="10760" width="9" style="19"/>
    <col min="10761" max="10761" width="10" style="19" customWidth="1"/>
    <col min="10762" max="11009" width="9" style="19"/>
    <col min="11010" max="11010" width="10.375" style="19" customWidth="1"/>
    <col min="11011" max="11011" width="9" style="19"/>
    <col min="11012" max="11012" width="16.625" style="19" customWidth="1"/>
    <col min="11013" max="11016" width="9" style="19"/>
    <col min="11017" max="11017" width="10" style="19" customWidth="1"/>
    <col min="11018" max="11265" width="9" style="19"/>
    <col min="11266" max="11266" width="10.375" style="19" customWidth="1"/>
    <col min="11267" max="11267" width="9" style="19"/>
    <col min="11268" max="11268" width="16.625" style="19" customWidth="1"/>
    <col min="11269" max="11272" width="9" style="19"/>
    <col min="11273" max="11273" width="10" style="19" customWidth="1"/>
    <col min="11274" max="11521" width="9" style="19"/>
    <col min="11522" max="11522" width="10.375" style="19" customWidth="1"/>
    <col min="11523" max="11523" width="9" style="19"/>
    <col min="11524" max="11524" width="16.625" style="19" customWidth="1"/>
    <col min="11525" max="11528" width="9" style="19"/>
    <col min="11529" max="11529" width="10" style="19" customWidth="1"/>
    <col min="11530" max="11777" width="9" style="19"/>
    <col min="11778" max="11778" width="10.375" style="19" customWidth="1"/>
    <col min="11779" max="11779" width="9" style="19"/>
    <col min="11780" max="11780" width="16.625" style="19" customWidth="1"/>
    <col min="11781" max="11784" width="9" style="19"/>
    <col min="11785" max="11785" width="10" style="19" customWidth="1"/>
    <col min="11786" max="12033" width="9" style="19"/>
    <col min="12034" max="12034" width="10.375" style="19" customWidth="1"/>
    <col min="12035" max="12035" width="9" style="19"/>
    <col min="12036" max="12036" width="16.625" style="19" customWidth="1"/>
    <col min="12037" max="12040" width="9" style="19"/>
    <col min="12041" max="12041" width="10" style="19" customWidth="1"/>
    <col min="12042" max="12289" width="9" style="19"/>
    <col min="12290" max="12290" width="10.375" style="19" customWidth="1"/>
    <col min="12291" max="12291" width="9" style="19"/>
    <col min="12292" max="12292" width="16.625" style="19" customWidth="1"/>
    <col min="12293" max="12296" width="9" style="19"/>
    <col min="12297" max="12297" width="10" style="19" customWidth="1"/>
    <col min="12298" max="12545" width="9" style="19"/>
    <col min="12546" max="12546" width="10.375" style="19" customWidth="1"/>
    <col min="12547" max="12547" width="9" style="19"/>
    <col min="12548" max="12548" width="16.625" style="19" customWidth="1"/>
    <col min="12549" max="12552" width="9" style="19"/>
    <col min="12553" max="12553" width="10" style="19" customWidth="1"/>
    <col min="12554" max="12801" width="9" style="19"/>
    <col min="12802" max="12802" width="10.375" style="19" customWidth="1"/>
    <col min="12803" max="12803" width="9" style="19"/>
    <col min="12804" max="12804" width="16.625" style="19" customWidth="1"/>
    <col min="12805" max="12808" width="9" style="19"/>
    <col min="12809" max="12809" width="10" style="19" customWidth="1"/>
    <col min="12810" max="13057" width="9" style="19"/>
    <col min="13058" max="13058" width="10.375" style="19" customWidth="1"/>
    <col min="13059" max="13059" width="9" style="19"/>
    <col min="13060" max="13060" width="16.625" style="19" customWidth="1"/>
    <col min="13061" max="13064" width="9" style="19"/>
    <col min="13065" max="13065" width="10" style="19" customWidth="1"/>
    <col min="13066" max="13313" width="9" style="19"/>
    <col min="13314" max="13314" width="10.375" style="19" customWidth="1"/>
    <col min="13315" max="13315" width="9" style="19"/>
    <col min="13316" max="13316" width="16.625" style="19" customWidth="1"/>
    <col min="13317" max="13320" width="9" style="19"/>
    <col min="13321" max="13321" width="10" style="19" customWidth="1"/>
    <col min="13322" max="13569" width="9" style="19"/>
    <col min="13570" max="13570" width="10.375" style="19" customWidth="1"/>
    <col min="13571" max="13571" width="9" style="19"/>
    <col min="13572" max="13572" width="16.625" style="19" customWidth="1"/>
    <col min="13573" max="13576" width="9" style="19"/>
    <col min="13577" max="13577" width="10" style="19" customWidth="1"/>
    <col min="13578" max="13825" width="9" style="19"/>
    <col min="13826" max="13826" width="10.375" style="19" customWidth="1"/>
    <col min="13827" max="13827" width="9" style="19"/>
    <col min="13828" max="13828" width="16.625" style="19" customWidth="1"/>
    <col min="13829" max="13832" width="9" style="19"/>
    <col min="13833" max="13833" width="10" style="19" customWidth="1"/>
    <col min="13834" max="14081" width="9" style="19"/>
    <col min="14082" max="14082" width="10.375" style="19" customWidth="1"/>
    <col min="14083" max="14083" width="9" style="19"/>
    <col min="14084" max="14084" width="16.625" style="19" customWidth="1"/>
    <col min="14085" max="14088" width="9" style="19"/>
    <col min="14089" max="14089" width="10" style="19" customWidth="1"/>
    <col min="14090" max="14337" width="9" style="19"/>
    <col min="14338" max="14338" width="10.375" style="19" customWidth="1"/>
    <col min="14339" max="14339" width="9" style="19"/>
    <col min="14340" max="14340" width="16.625" style="19" customWidth="1"/>
    <col min="14341" max="14344" width="9" style="19"/>
    <col min="14345" max="14345" width="10" style="19" customWidth="1"/>
    <col min="14346" max="14593" width="9" style="19"/>
    <col min="14594" max="14594" width="10.375" style="19" customWidth="1"/>
    <col min="14595" max="14595" width="9" style="19"/>
    <col min="14596" max="14596" width="16.625" style="19" customWidth="1"/>
    <col min="14597" max="14600" width="9" style="19"/>
    <col min="14601" max="14601" width="10" style="19" customWidth="1"/>
    <col min="14602" max="14849" width="9" style="19"/>
    <col min="14850" max="14850" width="10.375" style="19" customWidth="1"/>
    <col min="14851" max="14851" width="9" style="19"/>
    <col min="14852" max="14852" width="16.625" style="19" customWidth="1"/>
    <col min="14853" max="14856" width="9" style="19"/>
    <col min="14857" max="14857" width="10" style="19" customWidth="1"/>
    <col min="14858" max="15105" width="9" style="19"/>
    <col min="15106" max="15106" width="10.375" style="19" customWidth="1"/>
    <col min="15107" max="15107" width="9" style="19"/>
    <col min="15108" max="15108" width="16.625" style="19" customWidth="1"/>
    <col min="15109" max="15112" width="9" style="19"/>
    <col min="15113" max="15113" width="10" style="19" customWidth="1"/>
    <col min="15114" max="15361" width="9" style="19"/>
    <col min="15362" max="15362" width="10.375" style="19" customWidth="1"/>
    <col min="15363" max="15363" width="9" style="19"/>
    <col min="15364" max="15364" width="16.625" style="19" customWidth="1"/>
    <col min="15365" max="15368" width="9" style="19"/>
    <col min="15369" max="15369" width="10" style="19" customWidth="1"/>
    <col min="15370" max="15617" width="9" style="19"/>
    <col min="15618" max="15618" width="10.375" style="19" customWidth="1"/>
    <col min="15619" max="15619" width="9" style="19"/>
    <col min="15620" max="15620" width="16.625" style="19" customWidth="1"/>
    <col min="15621" max="15624" width="9" style="19"/>
    <col min="15625" max="15625" width="10" style="19" customWidth="1"/>
    <col min="15626" max="15873" width="9" style="19"/>
    <col min="15874" max="15874" width="10.375" style="19" customWidth="1"/>
    <col min="15875" max="15875" width="9" style="19"/>
    <col min="15876" max="15876" width="16.625" style="19" customWidth="1"/>
    <col min="15877" max="15880" width="9" style="19"/>
    <col min="15881" max="15881" width="10" style="19" customWidth="1"/>
    <col min="15882" max="16129" width="9" style="19"/>
    <col min="16130" max="16130" width="10.375" style="19" customWidth="1"/>
    <col min="16131" max="16131" width="9" style="19"/>
    <col min="16132" max="16132" width="16.625" style="19" customWidth="1"/>
    <col min="16133" max="16136" width="9" style="19"/>
    <col min="16137" max="16137" width="10" style="19" customWidth="1"/>
    <col min="16138" max="16384" width="9" style="19"/>
  </cols>
  <sheetData>
    <row r="1" spans="1:13" s="2" customFormat="1" ht="19.5" thickBot="1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5" customFormat="1" ht="26.25" customHeight="1">
      <c r="A2" s="34" t="s">
        <v>0</v>
      </c>
      <c r="B2" s="26" t="s">
        <v>1</v>
      </c>
      <c r="C2" s="3" t="s">
        <v>2</v>
      </c>
      <c r="D2" s="33" t="s">
        <v>3</v>
      </c>
      <c r="E2" s="92" t="s">
        <v>4</v>
      </c>
      <c r="F2" s="92"/>
      <c r="G2" s="92"/>
      <c r="H2" s="92"/>
      <c r="I2" s="92"/>
      <c r="J2" s="44" t="s">
        <v>5</v>
      </c>
      <c r="K2" s="44" t="s">
        <v>10</v>
      </c>
      <c r="L2" s="44" t="s">
        <v>11</v>
      </c>
      <c r="M2" s="45" t="s">
        <v>26</v>
      </c>
    </row>
    <row r="3" spans="1:13" s="2" customFormat="1" ht="24.75" customHeight="1">
      <c r="A3" s="93"/>
      <c r="B3" s="43" t="s">
        <v>55</v>
      </c>
      <c r="C3" s="13">
        <v>0.39583333333333331</v>
      </c>
      <c r="D3" s="231" t="s">
        <v>39</v>
      </c>
      <c r="E3" s="258" t="s">
        <v>35</v>
      </c>
      <c r="F3" s="238"/>
      <c r="G3" s="17" t="s">
        <v>27</v>
      </c>
      <c r="H3" s="262" t="s">
        <v>36</v>
      </c>
      <c r="I3" s="247"/>
      <c r="J3" s="46" t="str">
        <f>E4</f>
        <v>富谷二中</v>
      </c>
      <c r="K3" s="46" t="str">
        <f>H4</f>
        <v>エスペランサ登米</v>
      </c>
      <c r="L3" s="46" t="str">
        <f>H4</f>
        <v>エスペランサ登米</v>
      </c>
      <c r="M3" s="47" t="str">
        <f>E4</f>
        <v>富谷二中</v>
      </c>
    </row>
    <row r="4" spans="1:13" s="2" customFormat="1" ht="24.75" customHeight="1">
      <c r="A4" s="94"/>
      <c r="B4" s="14" t="s">
        <v>56</v>
      </c>
      <c r="C4" s="10">
        <v>0.4513888888888889</v>
      </c>
      <c r="D4" s="232" t="s">
        <v>40</v>
      </c>
      <c r="E4" s="259" t="s">
        <v>37</v>
      </c>
      <c r="F4" s="239"/>
      <c r="G4" s="8" t="s">
        <v>12</v>
      </c>
      <c r="H4" s="261" t="s">
        <v>38</v>
      </c>
      <c r="I4" s="263"/>
      <c r="J4" s="48" t="str">
        <f>E3</f>
        <v>古川東中</v>
      </c>
      <c r="K4" s="48" t="str">
        <f>H3</f>
        <v>ＦＣみやぎ３nd</v>
      </c>
      <c r="L4" s="48" t="str">
        <f>H3</f>
        <v>ＦＣみやぎ３nd</v>
      </c>
      <c r="M4" s="49" t="str">
        <f>E3</f>
        <v>古川東中</v>
      </c>
    </row>
    <row r="5" spans="1:13" s="2" customFormat="1" ht="24.75" customHeight="1">
      <c r="A5" s="72"/>
      <c r="B5" s="12" t="s">
        <v>57</v>
      </c>
      <c r="C5" s="13">
        <v>0.375</v>
      </c>
      <c r="D5" s="231" t="s">
        <v>40</v>
      </c>
      <c r="E5" s="258" t="s">
        <v>37</v>
      </c>
      <c r="F5" s="238"/>
      <c r="G5" s="17" t="s">
        <v>12</v>
      </c>
      <c r="H5" s="262" t="s">
        <v>36</v>
      </c>
      <c r="I5" s="247"/>
      <c r="J5" s="57" t="str">
        <f>E7</f>
        <v>七ヶ浜ＳＣ</v>
      </c>
      <c r="K5" s="46" t="str">
        <f>H7</f>
        <v>エスペランサ登米</v>
      </c>
      <c r="L5" s="46" t="str">
        <f>H7</f>
        <v>エスペランサ登米</v>
      </c>
      <c r="M5" s="58" t="str">
        <f>E7</f>
        <v>七ヶ浜ＳＣ</v>
      </c>
    </row>
    <row r="6" spans="1:13" s="2" customFormat="1" ht="24.75" customHeight="1">
      <c r="A6" s="77"/>
      <c r="B6" s="14" t="s">
        <v>58</v>
      </c>
      <c r="C6" s="10">
        <v>0.43055555555555558</v>
      </c>
      <c r="D6" s="232" t="s">
        <v>40</v>
      </c>
      <c r="E6" s="260" t="s">
        <v>35</v>
      </c>
      <c r="F6" s="261"/>
      <c r="G6" s="8" t="s">
        <v>12</v>
      </c>
      <c r="H6" s="264" t="s">
        <v>41</v>
      </c>
      <c r="I6" s="248"/>
      <c r="J6" s="48" t="str">
        <f>E5</f>
        <v>富谷二中</v>
      </c>
      <c r="K6" s="48" t="str">
        <f>H5</f>
        <v>ＦＣみやぎ３nd</v>
      </c>
      <c r="L6" s="48" t="str">
        <f>H5</f>
        <v>ＦＣみやぎ３nd</v>
      </c>
      <c r="M6" s="49" t="str">
        <f>E5</f>
        <v>富谷二中</v>
      </c>
    </row>
    <row r="7" spans="1:13" s="2" customFormat="1" ht="24.75" customHeight="1">
      <c r="A7" s="77"/>
      <c r="B7" s="54" t="s">
        <v>59</v>
      </c>
      <c r="C7" s="55">
        <v>0.4861111111111111</v>
      </c>
      <c r="D7" s="233" t="s">
        <v>40</v>
      </c>
      <c r="E7" s="240" t="s">
        <v>42</v>
      </c>
      <c r="F7" s="241"/>
      <c r="G7" s="56" t="s">
        <v>12</v>
      </c>
      <c r="H7" s="249" t="s">
        <v>38</v>
      </c>
      <c r="I7" s="250"/>
      <c r="J7" s="48" t="str">
        <f>E6</f>
        <v>古川東中</v>
      </c>
      <c r="K7" s="48" t="str">
        <f>H6</f>
        <v>ＤＵＯパーク２nd</v>
      </c>
      <c r="L7" s="48" t="str">
        <f>H6</f>
        <v>ＤＵＯパーク２nd</v>
      </c>
      <c r="M7" s="49" t="str">
        <f>E6</f>
        <v>古川東中</v>
      </c>
    </row>
    <row r="8" spans="1:13" s="2" customFormat="1" ht="24.75" customHeight="1">
      <c r="A8" s="72"/>
      <c r="B8" s="59" t="s">
        <v>60</v>
      </c>
      <c r="C8" s="60">
        <v>0.39583333333333331</v>
      </c>
      <c r="D8" s="234" t="s">
        <v>39</v>
      </c>
      <c r="E8" s="242" t="s">
        <v>42</v>
      </c>
      <c r="F8" s="243"/>
      <c r="G8" s="61" t="s">
        <v>12</v>
      </c>
      <c r="H8" s="242" t="s">
        <v>41</v>
      </c>
      <c r="I8" s="253"/>
      <c r="J8" s="46" t="str">
        <f>E9</f>
        <v>富谷二中</v>
      </c>
      <c r="K8" s="46" t="str">
        <f>H9</f>
        <v>古川東中</v>
      </c>
      <c r="L8" s="46" t="str">
        <f>H9</f>
        <v>古川東中</v>
      </c>
      <c r="M8" s="47" t="str">
        <f>E9</f>
        <v>富谷二中</v>
      </c>
    </row>
    <row r="9" spans="1:13" s="2" customFormat="1" ht="24.75" customHeight="1">
      <c r="A9" s="88"/>
      <c r="B9" s="15" t="s">
        <v>61</v>
      </c>
      <c r="C9" s="16">
        <v>0.4513888888888889</v>
      </c>
      <c r="D9" s="235" t="s">
        <v>40</v>
      </c>
      <c r="E9" s="265" t="s">
        <v>37</v>
      </c>
      <c r="F9" s="244"/>
      <c r="G9" s="11" t="s">
        <v>12</v>
      </c>
      <c r="H9" s="266" t="s">
        <v>35</v>
      </c>
      <c r="I9" s="267"/>
      <c r="J9" s="62" t="str">
        <f>E8</f>
        <v>七ヶ浜ＳＣ</v>
      </c>
      <c r="K9" s="50" t="str">
        <f>H8</f>
        <v>ＤＵＯパーク２nd</v>
      </c>
      <c r="L9" s="50" t="str">
        <f>H8</f>
        <v>ＤＵＯパーク２nd</v>
      </c>
      <c r="M9" s="63" t="str">
        <f>E8</f>
        <v>七ヶ浜ＳＣ</v>
      </c>
    </row>
    <row r="10" spans="1:13" s="2" customFormat="1" ht="24.75" customHeight="1">
      <c r="A10" s="72"/>
      <c r="B10" s="59" t="s">
        <v>62</v>
      </c>
      <c r="C10" s="60">
        <v>0.39583333333333331</v>
      </c>
      <c r="D10" s="234" t="s">
        <v>39</v>
      </c>
      <c r="E10" s="242" t="s">
        <v>42</v>
      </c>
      <c r="F10" s="243"/>
      <c r="G10" s="61" t="s">
        <v>9</v>
      </c>
      <c r="H10" s="242" t="s">
        <v>37</v>
      </c>
      <c r="I10" s="253"/>
      <c r="J10" s="46" t="str">
        <f>E11</f>
        <v>古川東中</v>
      </c>
      <c r="K10" s="46" t="str">
        <f>H11</f>
        <v>エスペランサ登米</v>
      </c>
      <c r="L10" s="46" t="str">
        <f>H11</f>
        <v>エスペランサ登米</v>
      </c>
      <c r="M10" s="47" t="str">
        <f>E11</f>
        <v>古川東中</v>
      </c>
    </row>
    <row r="11" spans="1:13" s="2" customFormat="1" ht="24.75" customHeight="1">
      <c r="A11" s="88"/>
      <c r="B11" s="15" t="s">
        <v>63</v>
      </c>
      <c r="C11" s="16">
        <v>0.4513888888888889</v>
      </c>
      <c r="D11" s="235" t="s">
        <v>40</v>
      </c>
      <c r="E11" s="265" t="s">
        <v>43</v>
      </c>
      <c r="F11" s="244"/>
      <c r="G11" s="11" t="s">
        <v>9</v>
      </c>
      <c r="H11" s="266" t="s">
        <v>38</v>
      </c>
      <c r="I11" s="267"/>
      <c r="J11" s="62" t="str">
        <f>E10</f>
        <v>七ヶ浜ＳＣ</v>
      </c>
      <c r="K11" s="50" t="str">
        <f>H10</f>
        <v>富谷二中</v>
      </c>
      <c r="L11" s="50" t="str">
        <f>H10</f>
        <v>富谷二中</v>
      </c>
      <c r="M11" s="63" t="str">
        <f>E10</f>
        <v>七ヶ浜ＳＣ</v>
      </c>
    </row>
    <row r="12" spans="1:13" s="2" customFormat="1" ht="24.75" customHeight="1">
      <c r="A12" s="72"/>
      <c r="B12" s="12" t="s">
        <v>64</v>
      </c>
      <c r="C12" s="13">
        <v>0.39583333333333331</v>
      </c>
      <c r="D12" s="231" t="s">
        <v>39</v>
      </c>
      <c r="E12" s="258" t="s">
        <v>41</v>
      </c>
      <c r="F12" s="238"/>
      <c r="G12" s="17" t="s">
        <v>9</v>
      </c>
      <c r="H12" s="258" t="s">
        <v>35</v>
      </c>
      <c r="I12" s="247"/>
      <c r="J12" s="57" t="str">
        <f>E13</f>
        <v>七ヶ浜ＳＣ</v>
      </c>
      <c r="K12" s="46" t="str">
        <f>H13</f>
        <v>ＦＣみやぎ３nd</v>
      </c>
      <c r="L12" s="46" t="str">
        <f>H13</f>
        <v>ＦＣみやぎ３nd</v>
      </c>
      <c r="M12" s="58" t="str">
        <f>E13</f>
        <v>七ヶ浜ＳＣ</v>
      </c>
    </row>
    <row r="13" spans="1:13" s="2" customFormat="1" ht="24.75" customHeight="1">
      <c r="A13" s="88"/>
      <c r="B13" s="64" t="s">
        <v>65</v>
      </c>
      <c r="C13" s="65">
        <v>0.4513888888888889</v>
      </c>
      <c r="D13" s="236" t="s">
        <v>40</v>
      </c>
      <c r="E13" s="245" t="s">
        <v>42</v>
      </c>
      <c r="F13" s="246"/>
      <c r="G13" s="66" t="s">
        <v>9</v>
      </c>
      <c r="H13" s="254" t="s">
        <v>36</v>
      </c>
      <c r="I13" s="255"/>
      <c r="J13" s="50" t="str">
        <f>E12</f>
        <v>ＤＵＯパーク２nd</v>
      </c>
      <c r="K13" s="50" t="str">
        <f>H12</f>
        <v>古川東中</v>
      </c>
      <c r="L13" s="50" t="str">
        <f>H12</f>
        <v>古川東中</v>
      </c>
      <c r="M13" s="51" t="str">
        <f>E12</f>
        <v>ＤＵＯパーク２nd</v>
      </c>
    </row>
    <row r="14" spans="1:13" s="2" customFormat="1" ht="24.75" customHeight="1">
      <c r="A14" s="72"/>
      <c r="B14" s="12" t="s">
        <v>66</v>
      </c>
      <c r="C14" s="13">
        <v>0.39583333333333331</v>
      </c>
      <c r="D14" s="231" t="s">
        <v>39</v>
      </c>
      <c r="E14" s="258" t="s">
        <v>36</v>
      </c>
      <c r="F14" s="238"/>
      <c r="G14" s="17" t="s">
        <v>9</v>
      </c>
      <c r="H14" s="258" t="s">
        <v>35</v>
      </c>
      <c r="I14" s="247"/>
      <c r="J14" s="46" t="str">
        <f>E15</f>
        <v>ＤＵＯパーク２nd</v>
      </c>
      <c r="K14" s="57" t="str">
        <f>H15</f>
        <v>七ヶ浜ＳＣ</v>
      </c>
      <c r="L14" s="57" t="str">
        <f>H15</f>
        <v>七ヶ浜ＳＣ</v>
      </c>
      <c r="M14" s="47" t="str">
        <f>E15</f>
        <v>ＤＵＯパーク２nd</v>
      </c>
    </row>
    <row r="15" spans="1:13" s="2" customFormat="1" ht="24.75" customHeight="1">
      <c r="A15" s="88"/>
      <c r="B15" s="64" t="s">
        <v>67</v>
      </c>
      <c r="C15" s="65">
        <v>0.4513888888888889</v>
      </c>
      <c r="D15" s="236" t="s">
        <v>40</v>
      </c>
      <c r="E15" s="245" t="s">
        <v>41</v>
      </c>
      <c r="F15" s="246"/>
      <c r="G15" s="66" t="s">
        <v>9</v>
      </c>
      <c r="H15" s="254" t="s">
        <v>42</v>
      </c>
      <c r="I15" s="255"/>
      <c r="J15" s="50" t="str">
        <f>E14</f>
        <v>ＦＣみやぎ３nd</v>
      </c>
      <c r="K15" s="50" t="str">
        <f>H14</f>
        <v>古川東中</v>
      </c>
      <c r="L15" s="50" t="str">
        <f>H14</f>
        <v>古川東中</v>
      </c>
      <c r="M15" s="51" t="str">
        <f>E14</f>
        <v>ＦＣみやぎ３nd</v>
      </c>
    </row>
    <row r="16" spans="1:13" s="2" customFormat="1" ht="24.75" customHeight="1">
      <c r="A16" s="72"/>
      <c r="B16" s="12" t="s">
        <v>68</v>
      </c>
      <c r="C16" s="13">
        <v>0.375</v>
      </c>
      <c r="D16" s="231" t="s">
        <v>40</v>
      </c>
      <c r="E16" s="262" t="s">
        <v>37</v>
      </c>
      <c r="F16" s="247"/>
      <c r="G16" s="6" t="s">
        <v>12</v>
      </c>
      <c r="H16" s="258" t="s">
        <v>41</v>
      </c>
      <c r="I16" s="238"/>
      <c r="J16" s="57" t="str">
        <f>E18</f>
        <v>七ヶ浜ＳＣ</v>
      </c>
      <c r="K16" s="46" t="str">
        <f>H18</f>
        <v>古川東中</v>
      </c>
      <c r="L16" s="46" t="str">
        <f>H18</f>
        <v>古川東中</v>
      </c>
      <c r="M16" s="58" t="str">
        <f>E18</f>
        <v>七ヶ浜ＳＣ</v>
      </c>
    </row>
    <row r="17" spans="1:13" s="2" customFormat="1" ht="24.75" customHeight="1">
      <c r="A17" s="77"/>
      <c r="B17" s="14" t="s">
        <v>69</v>
      </c>
      <c r="C17" s="10">
        <v>0.43055555555555558</v>
      </c>
      <c r="D17" s="232" t="s">
        <v>40</v>
      </c>
      <c r="E17" s="264" t="s">
        <v>38</v>
      </c>
      <c r="F17" s="248"/>
      <c r="G17" s="8" t="s">
        <v>12</v>
      </c>
      <c r="H17" s="260" t="s">
        <v>36</v>
      </c>
      <c r="I17" s="261"/>
      <c r="J17" s="48" t="str">
        <f>E16</f>
        <v>富谷二中</v>
      </c>
      <c r="K17" s="48" t="str">
        <f>H16</f>
        <v>ＤＵＯパーク２nd</v>
      </c>
      <c r="L17" s="48" t="str">
        <f>H16</f>
        <v>ＤＵＯパーク２nd</v>
      </c>
      <c r="M17" s="49" t="str">
        <f>E16</f>
        <v>富谷二中</v>
      </c>
    </row>
    <row r="18" spans="1:13" s="2" customFormat="1" ht="24.75" customHeight="1">
      <c r="A18" s="78"/>
      <c r="B18" s="54" t="s">
        <v>70</v>
      </c>
      <c r="C18" s="55">
        <v>0.4861111111111111</v>
      </c>
      <c r="D18" s="233" t="s">
        <v>40</v>
      </c>
      <c r="E18" s="249" t="s">
        <v>42</v>
      </c>
      <c r="F18" s="250"/>
      <c r="G18" s="56" t="s">
        <v>12</v>
      </c>
      <c r="H18" s="240" t="s">
        <v>35</v>
      </c>
      <c r="I18" s="241"/>
      <c r="J18" s="48" t="str">
        <f>E17</f>
        <v>エスペランサ登米</v>
      </c>
      <c r="K18" s="48" t="str">
        <f>H17</f>
        <v>ＦＣみやぎ３nd</v>
      </c>
      <c r="L18" s="48" t="str">
        <f>H17</f>
        <v>ＦＣみやぎ３nd</v>
      </c>
      <c r="M18" s="49" t="str">
        <f>E17</f>
        <v>エスペランサ登米</v>
      </c>
    </row>
    <row r="19" spans="1:13" s="2" customFormat="1" ht="24.75" customHeight="1">
      <c r="A19" s="72"/>
      <c r="B19" s="12" t="s">
        <v>71</v>
      </c>
      <c r="C19" s="13">
        <v>0.39583333333333331</v>
      </c>
      <c r="D19" s="231" t="s">
        <v>39</v>
      </c>
      <c r="E19" s="258" t="s">
        <v>44</v>
      </c>
      <c r="F19" s="238"/>
      <c r="G19" s="17" t="s">
        <v>9</v>
      </c>
      <c r="H19" s="258" t="s">
        <v>45</v>
      </c>
      <c r="I19" s="247"/>
      <c r="J19" s="46" t="str">
        <f>E20</f>
        <v>エスペランサ登米</v>
      </c>
      <c r="K19" s="46" t="str">
        <f>H20</f>
        <v>富谷二中</v>
      </c>
      <c r="L19" s="46" t="str">
        <f>H20</f>
        <v>富谷二中</v>
      </c>
      <c r="M19" s="47" t="str">
        <f>E20</f>
        <v>エスペランサ登米</v>
      </c>
    </row>
    <row r="20" spans="1:13" s="2" customFormat="1" ht="24.75" customHeight="1">
      <c r="A20" s="88"/>
      <c r="B20" s="15" t="s">
        <v>72</v>
      </c>
      <c r="C20" s="16">
        <v>0.4513888888888889</v>
      </c>
      <c r="D20" s="235" t="s">
        <v>40</v>
      </c>
      <c r="E20" s="265" t="s">
        <v>46</v>
      </c>
      <c r="F20" s="244"/>
      <c r="G20" s="11" t="s">
        <v>9</v>
      </c>
      <c r="H20" s="266" t="s">
        <v>47</v>
      </c>
      <c r="I20" s="267"/>
      <c r="J20" s="50" t="str">
        <f>E19</f>
        <v>ＦＣみやぎ３nd</v>
      </c>
      <c r="K20" s="50" t="str">
        <f>H19</f>
        <v>ＤＵＯパーク２nd</v>
      </c>
      <c r="L20" s="50" t="str">
        <f>H19</f>
        <v>ＤＵＯパーク２nd</v>
      </c>
      <c r="M20" s="51" t="str">
        <f>E19</f>
        <v>ＦＣみやぎ３nd</v>
      </c>
    </row>
    <row r="21" spans="1:13" s="2" customFormat="1" ht="24.75" customHeight="1">
      <c r="A21" s="72"/>
      <c r="B21" s="12" t="s">
        <v>73</v>
      </c>
      <c r="C21" s="13">
        <v>0.39583333333333331</v>
      </c>
      <c r="D21" s="231" t="s">
        <v>39</v>
      </c>
      <c r="E21" s="258" t="s">
        <v>44</v>
      </c>
      <c r="F21" s="238"/>
      <c r="G21" s="17" t="s">
        <v>9</v>
      </c>
      <c r="H21" s="258" t="s">
        <v>37</v>
      </c>
      <c r="I21" s="247"/>
      <c r="J21" s="46" t="str">
        <f t="shared" ref="J21" si="0">E22</f>
        <v>エスペランサ登米</v>
      </c>
      <c r="K21" s="46" t="str">
        <f t="shared" ref="K21" si="1">H22</f>
        <v>ＤＵＯパーク２nd</v>
      </c>
      <c r="L21" s="46" t="str">
        <f t="shared" ref="L21" si="2">H22</f>
        <v>ＤＵＯパーク２nd</v>
      </c>
      <c r="M21" s="47" t="str">
        <f t="shared" ref="M21" si="3">E22</f>
        <v>エスペランサ登米</v>
      </c>
    </row>
    <row r="22" spans="1:13" s="2" customFormat="1" ht="24.75" customHeight="1">
      <c r="A22" s="77"/>
      <c r="B22" s="15" t="s">
        <v>74</v>
      </c>
      <c r="C22" s="16">
        <v>0.4513888888888889</v>
      </c>
      <c r="D22" s="235" t="s">
        <v>40</v>
      </c>
      <c r="E22" s="265" t="s">
        <v>46</v>
      </c>
      <c r="F22" s="244"/>
      <c r="G22" s="11" t="s">
        <v>9</v>
      </c>
      <c r="H22" s="266" t="s">
        <v>45</v>
      </c>
      <c r="I22" s="267"/>
      <c r="J22" s="50" t="str">
        <f t="shared" ref="J22" si="4">E21</f>
        <v>ＦＣみやぎ３nd</v>
      </c>
      <c r="K22" s="50" t="str">
        <f t="shared" ref="K22" si="5">H21</f>
        <v>富谷二中</v>
      </c>
      <c r="L22" s="50" t="str">
        <f t="shared" ref="L22" si="6">H21</f>
        <v>富谷二中</v>
      </c>
      <c r="M22" s="51" t="str">
        <f t="shared" ref="M22" si="7">E21</f>
        <v>ＦＣみやぎ３nd</v>
      </c>
    </row>
    <row r="23" spans="1:13" s="2" customFormat="1" ht="24.75" customHeight="1">
      <c r="A23" s="72"/>
      <c r="B23" s="12" t="s">
        <v>75</v>
      </c>
      <c r="C23" s="13">
        <v>0.39583333333333331</v>
      </c>
      <c r="D23" s="231" t="s">
        <v>39</v>
      </c>
      <c r="E23" s="258" t="s">
        <v>35</v>
      </c>
      <c r="F23" s="238"/>
      <c r="G23" s="17" t="s">
        <v>9</v>
      </c>
      <c r="H23" s="258" t="s">
        <v>37</v>
      </c>
      <c r="I23" s="247"/>
      <c r="J23" s="46" t="str">
        <f t="shared" ref="J23" si="8">E24</f>
        <v>エスペランサ登米</v>
      </c>
      <c r="K23" s="57" t="str">
        <f t="shared" ref="K23" si="9">H24</f>
        <v>七ヶ浜ＳＣ</v>
      </c>
      <c r="L23" s="57" t="str">
        <f t="shared" ref="L23" si="10">H24</f>
        <v>七ヶ浜ＳＣ</v>
      </c>
      <c r="M23" s="47" t="str">
        <f t="shared" ref="M23" si="11">E24</f>
        <v>エスペランサ登米</v>
      </c>
    </row>
    <row r="24" spans="1:13" s="2" customFormat="1" ht="24.75" customHeight="1">
      <c r="A24" s="73"/>
      <c r="B24" s="64" t="s">
        <v>76</v>
      </c>
      <c r="C24" s="65">
        <v>0.4513888888888889</v>
      </c>
      <c r="D24" s="236" t="s">
        <v>40</v>
      </c>
      <c r="E24" s="245" t="s">
        <v>46</v>
      </c>
      <c r="F24" s="246"/>
      <c r="G24" s="66" t="s">
        <v>9</v>
      </c>
      <c r="H24" s="254" t="s">
        <v>42</v>
      </c>
      <c r="I24" s="255"/>
      <c r="J24" s="50" t="str">
        <f t="shared" ref="J24" si="12">E23</f>
        <v>古川東中</v>
      </c>
      <c r="K24" s="50" t="str">
        <f t="shared" ref="K24" si="13">H23</f>
        <v>富谷二中</v>
      </c>
      <c r="L24" s="50" t="str">
        <f t="shared" ref="L24" si="14">H23</f>
        <v>富谷二中</v>
      </c>
      <c r="M24" s="51" t="str">
        <f t="shared" ref="M24" si="15">E23</f>
        <v>古川東中</v>
      </c>
    </row>
    <row r="25" spans="1:13" ht="24" customHeight="1">
      <c r="A25" s="72"/>
      <c r="B25" s="12" t="s">
        <v>77</v>
      </c>
      <c r="C25" s="13">
        <v>0.375</v>
      </c>
      <c r="D25" s="231" t="s">
        <v>40</v>
      </c>
      <c r="E25" s="262" t="s">
        <v>41</v>
      </c>
      <c r="F25" s="247"/>
      <c r="G25" s="6" t="s">
        <v>9</v>
      </c>
      <c r="H25" s="258" t="s">
        <v>36</v>
      </c>
      <c r="I25" s="238"/>
      <c r="J25" s="46" t="str">
        <f>E27</f>
        <v>富谷二中</v>
      </c>
      <c r="K25" s="57" t="str">
        <f>H27</f>
        <v>七ヶ浜ＳＣ</v>
      </c>
      <c r="L25" s="57" t="str">
        <f>H27</f>
        <v>七ヶ浜ＳＣ</v>
      </c>
      <c r="M25" s="47" t="str">
        <f>E27</f>
        <v>富谷二中</v>
      </c>
    </row>
    <row r="26" spans="1:13" ht="24" customHeight="1">
      <c r="A26" s="77"/>
      <c r="B26" s="14" t="s">
        <v>78</v>
      </c>
      <c r="C26" s="10">
        <v>0.43055555555555558</v>
      </c>
      <c r="D26" s="232" t="s">
        <v>40</v>
      </c>
      <c r="E26" s="264" t="s">
        <v>38</v>
      </c>
      <c r="F26" s="248"/>
      <c r="G26" s="8" t="s">
        <v>9</v>
      </c>
      <c r="H26" s="260" t="s">
        <v>35</v>
      </c>
      <c r="I26" s="261"/>
      <c r="J26" s="48" t="str">
        <f>E25</f>
        <v>ＤＵＯパーク２nd</v>
      </c>
      <c r="K26" s="48" t="str">
        <f>H25</f>
        <v>ＦＣみやぎ３nd</v>
      </c>
      <c r="L26" s="48" t="str">
        <f>H25</f>
        <v>ＦＣみやぎ３nd</v>
      </c>
      <c r="M26" s="49" t="str">
        <f>E25</f>
        <v>ＤＵＯパーク２nd</v>
      </c>
    </row>
    <row r="27" spans="1:13" ht="24" customHeight="1">
      <c r="A27" s="78"/>
      <c r="B27" s="54" t="s">
        <v>78</v>
      </c>
      <c r="C27" s="55">
        <v>0.4861111111111111</v>
      </c>
      <c r="D27" s="233" t="s">
        <v>40</v>
      </c>
      <c r="E27" s="249" t="s">
        <v>37</v>
      </c>
      <c r="F27" s="250"/>
      <c r="G27" s="56" t="s">
        <v>9</v>
      </c>
      <c r="H27" s="240" t="s">
        <v>42</v>
      </c>
      <c r="I27" s="241"/>
      <c r="J27" s="48" t="str">
        <f>E26</f>
        <v>エスペランサ登米</v>
      </c>
      <c r="K27" s="48" t="str">
        <f>H26</f>
        <v>古川東中</v>
      </c>
      <c r="L27" s="48" t="str">
        <f>H26</f>
        <v>古川東中</v>
      </c>
      <c r="M27" s="49" t="str">
        <f>E26</f>
        <v>エスペランサ登米</v>
      </c>
    </row>
    <row r="28" spans="1:13" ht="24" customHeight="1">
      <c r="A28" s="72"/>
      <c r="B28" s="59" t="s">
        <v>79</v>
      </c>
      <c r="C28" s="60">
        <v>0.39583333333333331</v>
      </c>
      <c r="D28" s="234" t="s">
        <v>39</v>
      </c>
      <c r="E28" s="242" t="s">
        <v>36</v>
      </c>
      <c r="F28" s="243"/>
      <c r="G28" s="61" t="s">
        <v>9</v>
      </c>
      <c r="H28" s="242" t="s">
        <v>42</v>
      </c>
      <c r="I28" s="253"/>
      <c r="J28" s="46" t="str">
        <f t="shared" ref="J28" si="16">E29</f>
        <v>ＤＵＯパーク２nd</v>
      </c>
      <c r="K28" s="46" t="str">
        <f t="shared" ref="K28" si="17">H29</f>
        <v>エスペランサ登米</v>
      </c>
      <c r="L28" s="46" t="str">
        <f t="shared" ref="L28" si="18">H29</f>
        <v>エスペランサ登米</v>
      </c>
      <c r="M28" s="47" t="str">
        <f t="shared" ref="M28" si="19">E29</f>
        <v>ＤＵＯパーク２nd</v>
      </c>
    </row>
    <row r="29" spans="1:13" ht="24" customHeight="1">
      <c r="A29" s="73"/>
      <c r="B29" s="15" t="s">
        <v>80</v>
      </c>
      <c r="C29" s="16">
        <v>0.4513888888888889</v>
      </c>
      <c r="D29" s="235" t="s">
        <v>40</v>
      </c>
      <c r="E29" s="265" t="s">
        <v>41</v>
      </c>
      <c r="F29" s="244"/>
      <c r="G29" s="11" t="s">
        <v>9</v>
      </c>
      <c r="H29" s="266" t="s">
        <v>38</v>
      </c>
      <c r="I29" s="267"/>
      <c r="J29" s="50" t="str">
        <f t="shared" ref="J29" si="20">E28</f>
        <v>ＦＣみやぎ３nd</v>
      </c>
      <c r="K29" s="62" t="str">
        <f t="shared" ref="K29" si="21">H28</f>
        <v>七ヶ浜ＳＣ</v>
      </c>
      <c r="L29" s="62" t="str">
        <f t="shared" ref="L29" si="22">H28</f>
        <v>七ヶ浜ＳＣ</v>
      </c>
      <c r="M29" s="51" t="str">
        <f t="shared" ref="M29" si="23">E28</f>
        <v>ＦＣみやぎ３nd</v>
      </c>
    </row>
    <row r="30" spans="1:13" ht="24" customHeight="1">
      <c r="A30" s="72"/>
      <c r="B30" s="12" t="s">
        <v>81</v>
      </c>
      <c r="C30" s="13">
        <v>0.375</v>
      </c>
      <c r="D30" s="231" t="s">
        <v>40</v>
      </c>
      <c r="E30" s="262" t="s">
        <v>45</v>
      </c>
      <c r="F30" s="247"/>
      <c r="G30" s="6" t="s">
        <v>9</v>
      </c>
      <c r="H30" s="258" t="s">
        <v>47</v>
      </c>
      <c r="I30" s="238"/>
      <c r="J30" s="46" t="str">
        <f>E32</f>
        <v>古川東中</v>
      </c>
      <c r="K30" s="57" t="str">
        <f>H32</f>
        <v>七ヶ浜ＳＣ</v>
      </c>
      <c r="L30" s="57" t="str">
        <f>H32</f>
        <v>七ヶ浜ＳＣ</v>
      </c>
      <c r="M30" s="47" t="str">
        <f>E32</f>
        <v>古川東中</v>
      </c>
    </row>
    <row r="31" spans="1:13" ht="24" customHeight="1">
      <c r="A31" s="77"/>
      <c r="B31" s="14" t="s">
        <v>81</v>
      </c>
      <c r="C31" s="10">
        <v>0.43055555555555558</v>
      </c>
      <c r="D31" s="232" t="s">
        <v>40</v>
      </c>
      <c r="E31" s="264" t="s">
        <v>36</v>
      </c>
      <c r="F31" s="248"/>
      <c r="G31" s="8" t="s">
        <v>9</v>
      </c>
      <c r="H31" s="260" t="s">
        <v>38</v>
      </c>
      <c r="I31" s="261"/>
      <c r="J31" s="48" t="str">
        <f>E30</f>
        <v>ＤＵＯパーク２nd</v>
      </c>
      <c r="K31" s="48" t="str">
        <f>H30</f>
        <v>富谷二中</v>
      </c>
      <c r="L31" s="48" t="str">
        <f>H30</f>
        <v>富谷二中</v>
      </c>
      <c r="M31" s="49" t="str">
        <f>E30</f>
        <v>ＤＵＯパーク２nd</v>
      </c>
    </row>
    <row r="32" spans="1:13" ht="24" customHeight="1" thickBot="1">
      <c r="A32" s="98"/>
      <c r="B32" s="67" t="s">
        <v>81</v>
      </c>
      <c r="C32" s="68">
        <v>0.4861111111111111</v>
      </c>
      <c r="D32" s="237" t="s">
        <v>40</v>
      </c>
      <c r="E32" s="251" t="s">
        <v>35</v>
      </c>
      <c r="F32" s="252"/>
      <c r="G32" s="69" t="s">
        <v>9</v>
      </c>
      <c r="H32" s="256" t="s">
        <v>42</v>
      </c>
      <c r="I32" s="257"/>
      <c r="J32" s="52" t="str">
        <f>E31</f>
        <v>ＦＣみやぎ３nd</v>
      </c>
      <c r="K32" s="52" t="str">
        <f>H31</f>
        <v>エスペランサ登米</v>
      </c>
      <c r="L32" s="52" t="str">
        <f>H31</f>
        <v>エスペランサ登米</v>
      </c>
      <c r="M32" s="53" t="str">
        <f>E31</f>
        <v>ＦＣみやぎ３nd</v>
      </c>
    </row>
    <row r="33" spans="1:30" ht="24" customHeight="1"/>
    <row r="34" spans="1:30" ht="24" customHeight="1">
      <c r="A34" s="70" t="s">
        <v>48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24" customHeight="1">
      <c r="A35" s="71" t="s">
        <v>53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24" customHeight="1">
      <c r="A36" s="71" t="s">
        <v>54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24" customHeight="1">
      <c r="A37" s="71" t="s">
        <v>49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24" customHeight="1">
      <c r="A38" s="71" t="s">
        <v>50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24" customHeight="1">
      <c r="A39" s="71" t="s">
        <v>51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24" customHeight="1">
      <c r="A40" s="71" t="s">
        <v>52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24" customHeight="1"/>
    <row r="42" spans="1:30" ht="24" customHeight="1"/>
    <row r="43" spans="1:30" ht="24" customHeight="1"/>
    <row r="44" spans="1:30" ht="24" customHeight="1"/>
  </sheetData>
  <mergeCells count="82">
    <mergeCell ref="H28:I28"/>
    <mergeCell ref="E29:F29"/>
    <mergeCell ref="H29:I29"/>
    <mergeCell ref="A30:A32"/>
    <mergeCell ref="E30:F30"/>
    <mergeCell ref="H30:I30"/>
    <mergeCell ref="E31:F31"/>
    <mergeCell ref="H31:I31"/>
    <mergeCell ref="E32:F32"/>
    <mergeCell ref="H32:I32"/>
    <mergeCell ref="A1:M1"/>
    <mergeCell ref="E2:I2"/>
    <mergeCell ref="A3:A4"/>
    <mergeCell ref="E3:F3"/>
    <mergeCell ref="H3:I3"/>
    <mergeCell ref="E4:F4"/>
    <mergeCell ref="H4:I4"/>
    <mergeCell ref="A5:A7"/>
    <mergeCell ref="E5:F5"/>
    <mergeCell ref="H5:I5"/>
    <mergeCell ref="E6:F6"/>
    <mergeCell ref="H6:I6"/>
    <mergeCell ref="E7:F7"/>
    <mergeCell ref="H7:I7"/>
    <mergeCell ref="A8:A9"/>
    <mergeCell ref="E8:F8"/>
    <mergeCell ref="H8:I8"/>
    <mergeCell ref="E9:F9"/>
    <mergeCell ref="H9:I9"/>
    <mergeCell ref="A10:A11"/>
    <mergeCell ref="E10:F10"/>
    <mergeCell ref="H10:I10"/>
    <mergeCell ref="E11:F11"/>
    <mergeCell ref="H11:I11"/>
    <mergeCell ref="A12:A13"/>
    <mergeCell ref="E12:F12"/>
    <mergeCell ref="H12:I12"/>
    <mergeCell ref="E13:F13"/>
    <mergeCell ref="H13:I13"/>
    <mergeCell ref="A14:A15"/>
    <mergeCell ref="E14:F14"/>
    <mergeCell ref="H14:I14"/>
    <mergeCell ref="E15:F15"/>
    <mergeCell ref="H15:I15"/>
    <mergeCell ref="A16:A18"/>
    <mergeCell ref="E16:F16"/>
    <mergeCell ref="H16:I16"/>
    <mergeCell ref="E17:F17"/>
    <mergeCell ref="H17:I17"/>
    <mergeCell ref="E18:F18"/>
    <mergeCell ref="H18:I18"/>
    <mergeCell ref="A19:A20"/>
    <mergeCell ref="E19:F19"/>
    <mergeCell ref="H19:I19"/>
    <mergeCell ref="E20:F20"/>
    <mergeCell ref="H20:I20"/>
    <mergeCell ref="A21:A22"/>
    <mergeCell ref="E21:F21"/>
    <mergeCell ref="H21:I21"/>
    <mergeCell ref="E22:F22"/>
    <mergeCell ref="H22:I22"/>
    <mergeCell ref="A39:M39"/>
    <mergeCell ref="A40:M40"/>
    <mergeCell ref="A23:A24"/>
    <mergeCell ref="E23:F23"/>
    <mergeCell ref="H23:I23"/>
    <mergeCell ref="E24:F24"/>
    <mergeCell ref="H24:I24"/>
    <mergeCell ref="A25:A27"/>
    <mergeCell ref="E25:F25"/>
    <mergeCell ref="H25:I25"/>
    <mergeCell ref="E26:F26"/>
    <mergeCell ref="H26:I26"/>
    <mergeCell ref="E27:F27"/>
    <mergeCell ref="H27:I27"/>
    <mergeCell ref="A28:A29"/>
    <mergeCell ref="E28:F28"/>
    <mergeCell ref="A34:M34"/>
    <mergeCell ref="A35:M35"/>
    <mergeCell ref="A36:M36"/>
    <mergeCell ref="A37:M37"/>
    <mergeCell ref="A38:M38"/>
  </mergeCells>
  <phoneticPr fontId="20"/>
  <pageMargins left="0.11811023622047245" right="0.11811023622047245" top="0.15748031496062992" bottom="0.15748031496062992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Normal="100" workbookViewId="0">
      <selection activeCell="B7" sqref="B7"/>
    </sheetView>
  </sheetViews>
  <sheetFormatPr defaultRowHeight="13.5"/>
  <cols>
    <col min="1" max="1" width="9" style="19"/>
    <col min="2" max="2" width="10.375" style="19" customWidth="1"/>
    <col min="3" max="3" width="9" style="19"/>
    <col min="4" max="4" width="16.625" style="39" customWidth="1"/>
    <col min="5" max="8" width="9" style="19"/>
    <col min="9" max="9" width="10" style="19" customWidth="1"/>
    <col min="10" max="257" width="9" style="19"/>
    <col min="258" max="258" width="10.375" style="19" customWidth="1"/>
    <col min="259" max="259" width="9" style="19"/>
    <col min="260" max="260" width="16.625" style="19" customWidth="1"/>
    <col min="261" max="264" width="9" style="19"/>
    <col min="265" max="265" width="10" style="19" customWidth="1"/>
    <col min="266" max="513" width="9" style="19"/>
    <col min="514" max="514" width="10.375" style="19" customWidth="1"/>
    <col min="515" max="515" width="9" style="19"/>
    <col min="516" max="516" width="16.625" style="19" customWidth="1"/>
    <col min="517" max="520" width="9" style="19"/>
    <col min="521" max="521" width="10" style="19" customWidth="1"/>
    <col min="522" max="769" width="9" style="19"/>
    <col min="770" max="770" width="10.375" style="19" customWidth="1"/>
    <col min="771" max="771" width="9" style="19"/>
    <col min="772" max="772" width="16.625" style="19" customWidth="1"/>
    <col min="773" max="776" width="9" style="19"/>
    <col min="777" max="777" width="10" style="19" customWidth="1"/>
    <col min="778" max="1025" width="9" style="19"/>
    <col min="1026" max="1026" width="10.375" style="19" customWidth="1"/>
    <col min="1027" max="1027" width="9" style="19"/>
    <col min="1028" max="1028" width="16.625" style="19" customWidth="1"/>
    <col min="1029" max="1032" width="9" style="19"/>
    <col min="1033" max="1033" width="10" style="19" customWidth="1"/>
    <col min="1034" max="1281" width="9" style="19"/>
    <col min="1282" max="1282" width="10.375" style="19" customWidth="1"/>
    <col min="1283" max="1283" width="9" style="19"/>
    <col min="1284" max="1284" width="16.625" style="19" customWidth="1"/>
    <col min="1285" max="1288" width="9" style="19"/>
    <col min="1289" max="1289" width="10" style="19" customWidth="1"/>
    <col min="1290" max="1537" width="9" style="19"/>
    <col min="1538" max="1538" width="10.375" style="19" customWidth="1"/>
    <col min="1539" max="1539" width="9" style="19"/>
    <col min="1540" max="1540" width="16.625" style="19" customWidth="1"/>
    <col min="1541" max="1544" width="9" style="19"/>
    <col min="1545" max="1545" width="10" style="19" customWidth="1"/>
    <col min="1546" max="1793" width="9" style="19"/>
    <col min="1794" max="1794" width="10.375" style="19" customWidth="1"/>
    <col min="1795" max="1795" width="9" style="19"/>
    <col min="1796" max="1796" width="16.625" style="19" customWidth="1"/>
    <col min="1797" max="1800" width="9" style="19"/>
    <col min="1801" max="1801" width="10" style="19" customWidth="1"/>
    <col min="1802" max="2049" width="9" style="19"/>
    <col min="2050" max="2050" width="10.375" style="19" customWidth="1"/>
    <col min="2051" max="2051" width="9" style="19"/>
    <col min="2052" max="2052" width="16.625" style="19" customWidth="1"/>
    <col min="2053" max="2056" width="9" style="19"/>
    <col min="2057" max="2057" width="10" style="19" customWidth="1"/>
    <col min="2058" max="2305" width="9" style="19"/>
    <col min="2306" max="2306" width="10.375" style="19" customWidth="1"/>
    <col min="2307" max="2307" width="9" style="19"/>
    <col min="2308" max="2308" width="16.625" style="19" customWidth="1"/>
    <col min="2309" max="2312" width="9" style="19"/>
    <col min="2313" max="2313" width="10" style="19" customWidth="1"/>
    <col min="2314" max="2561" width="9" style="19"/>
    <col min="2562" max="2562" width="10.375" style="19" customWidth="1"/>
    <col min="2563" max="2563" width="9" style="19"/>
    <col min="2564" max="2564" width="16.625" style="19" customWidth="1"/>
    <col min="2565" max="2568" width="9" style="19"/>
    <col min="2569" max="2569" width="10" style="19" customWidth="1"/>
    <col min="2570" max="2817" width="9" style="19"/>
    <col min="2818" max="2818" width="10.375" style="19" customWidth="1"/>
    <col min="2819" max="2819" width="9" style="19"/>
    <col min="2820" max="2820" width="16.625" style="19" customWidth="1"/>
    <col min="2821" max="2824" width="9" style="19"/>
    <col min="2825" max="2825" width="10" style="19" customWidth="1"/>
    <col min="2826" max="3073" width="9" style="19"/>
    <col min="3074" max="3074" width="10.375" style="19" customWidth="1"/>
    <col min="3075" max="3075" width="9" style="19"/>
    <col min="3076" max="3076" width="16.625" style="19" customWidth="1"/>
    <col min="3077" max="3080" width="9" style="19"/>
    <col min="3081" max="3081" width="10" style="19" customWidth="1"/>
    <col min="3082" max="3329" width="9" style="19"/>
    <col min="3330" max="3330" width="10.375" style="19" customWidth="1"/>
    <col min="3331" max="3331" width="9" style="19"/>
    <col min="3332" max="3332" width="16.625" style="19" customWidth="1"/>
    <col min="3333" max="3336" width="9" style="19"/>
    <col min="3337" max="3337" width="10" style="19" customWidth="1"/>
    <col min="3338" max="3585" width="9" style="19"/>
    <col min="3586" max="3586" width="10.375" style="19" customWidth="1"/>
    <col min="3587" max="3587" width="9" style="19"/>
    <col min="3588" max="3588" width="16.625" style="19" customWidth="1"/>
    <col min="3589" max="3592" width="9" style="19"/>
    <col min="3593" max="3593" width="10" style="19" customWidth="1"/>
    <col min="3594" max="3841" width="9" style="19"/>
    <col min="3842" max="3842" width="10.375" style="19" customWidth="1"/>
    <col min="3843" max="3843" width="9" style="19"/>
    <col min="3844" max="3844" width="16.625" style="19" customWidth="1"/>
    <col min="3845" max="3848" width="9" style="19"/>
    <col min="3849" max="3849" width="10" style="19" customWidth="1"/>
    <col min="3850" max="4097" width="9" style="19"/>
    <col min="4098" max="4098" width="10.375" style="19" customWidth="1"/>
    <col min="4099" max="4099" width="9" style="19"/>
    <col min="4100" max="4100" width="16.625" style="19" customWidth="1"/>
    <col min="4101" max="4104" width="9" style="19"/>
    <col min="4105" max="4105" width="10" style="19" customWidth="1"/>
    <col min="4106" max="4353" width="9" style="19"/>
    <col min="4354" max="4354" width="10.375" style="19" customWidth="1"/>
    <col min="4355" max="4355" width="9" style="19"/>
    <col min="4356" max="4356" width="16.625" style="19" customWidth="1"/>
    <col min="4357" max="4360" width="9" style="19"/>
    <col min="4361" max="4361" width="10" style="19" customWidth="1"/>
    <col min="4362" max="4609" width="9" style="19"/>
    <col min="4610" max="4610" width="10.375" style="19" customWidth="1"/>
    <col min="4611" max="4611" width="9" style="19"/>
    <col min="4612" max="4612" width="16.625" style="19" customWidth="1"/>
    <col min="4613" max="4616" width="9" style="19"/>
    <col min="4617" max="4617" width="10" style="19" customWidth="1"/>
    <col min="4618" max="4865" width="9" style="19"/>
    <col min="4866" max="4866" width="10.375" style="19" customWidth="1"/>
    <col min="4867" max="4867" width="9" style="19"/>
    <col min="4868" max="4868" width="16.625" style="19" customWidth="1"/>
    <col min="4869" max="4872" width="9" style="19"/>
    <col min="4873" max="4873" width="10" style="19" customWidth="1"/>
    <col min="4874" max="5121" width="9" style="19"/>
    <col min="5122" max="5122" width="10.375" style="19" customWidth="1"/>
    <col min="5123" max="5123" width="9" style="19"/>
    <col min="5124" max="5124" width="16.625" style="19" customWidth="1"/>
    <col min="5125" max="5128" width="9" style="19"/>
    <col min="5129" max="5129" width="10" style="19" customWidth="1"/>
    <col min="5130" max="5377" width="9" style="19"/>
    <col min="5378" max="5378" width="10.375" style="19" customWidth="1"/>
    <col min="5379" max="5379" width="9" style="19"/>
    <col min="5380" max="5380" width="16.625" style="19" customWidth="1"/>
    <col min="5381" max="5384" width="9" style="19"/>
    <col min="5385" max="5385" width="10" style="19" customWidth="1"/>
    <col min="5386" max="5633" width="9" style="19"/>
    <col min="5634" max="5634" width="10.375" style="19" customWidth="1"/>
    <col min="5635" max="5635" width="9" style="19"/>
    <col min="5636" max="5636" width="16.625" style="19" customWidth="1"/>
    <col min="5637" max="5640" width="9" style="19"/>
    <col min="5641" max="5641" width="10" style="19" customWidth="1"/>
    <col min="5642" max="5889" width="9" style="19"/>
    <col min="5890" max="5890" width="10.375" style="19" customWidth="1"/>
    <col min="5891" max="5891" width="9" style="19"/>
    <col min="5892" max="5892" width="16.625" style="19" customWidth="1"/>
    <col min="5893" max="5896" width="9" style="19"/>
    <col min="5897" max="5897" width="10" style="19" customWidth="1"/>
    <col min="5898" max="6145" width="9" style="19"/>
    <col min="6146" max="6146" width="10.375" style="19" customWidth="1"/>
    <col min="6147" max="6147" width="9" style="19"/>
    <col min="6148" max="6148" width="16.625" style="19" customWidth="1"/>
    <col min="6149" max="6152" width="9" style="19"/>
    <col min="6153" max="6153" width="10" style="19" customWidth="1"/>
    <col min="6154" max="6401" width="9" style="19"/>
    <col min="6402" max="6402" width="10.375" style="19" customWidth="1"/>
    <col min="6403" max="6403" width="9" style="19"/>
    <col min="6404" max="6404" width="16.625" style="19" customWidth="1"/>
    <col min="6405" max="6408" width="9" style="19"/>
    <col min="6409" max="6409" width="10" style="19" customWidth="1"/>
    <col min="6410" max="6657" width="9" style="19"/>
    <col min="6658" max="6658" width="10.375" style="19" customWidth="1"/>
    <col min="6659" max="6659" width="9" style="19"/>
    <col min="6660" max="6660" width="16.625" style="19" customWidth="1"/>
    <col min="6661" max="6664" width="9" style="19"/>
    <col min="6665" max="6665" width="10" style="19" customWidth="1"/>
    <col min="6666" max="6913" width="9" style="19"/>
    <col min="6914" max="6914" width="10.375" style="19" customWidth="1"/>
    <col min="6915" max="6915" width="9" style="19"/>
    <col min="6916" max="6916" width="16.625" style="19" customWidth="1"/>
    <col min="6917" max="6920" width="9" style="19"/>
    <col min="6921" max="6921" width="10" style="19" customWidth="1"/>
    <col min="6922" max="7169" width="9" style="19"/>
    <col min="7170" max="7170" width="10.375" style="19" customWidth="1"/>
    <col min="7171" max="7171" width="9" style="19"/>
    <col min="7172" max="7172" width="16.625" style="19" customWidth="1"/>
    <col min="7173" max="7176" width="9" style="19"/>
    <col min="7177" max="7177" width="10" style="19" customWidth="1"/>
    <col min="7178" max="7425" width="9" style="19"/>
    <col min="7426" max="7426" width="10.375" style="19" customWidth="1"/>
    <col min="7427" max="7427" width="9" style="19"/>
    <col min="7428" max="7428" width="16.625" style="19" customWidth="1"/>
    <col min="7429" max="7432" width="9" style="19"/>
    <col min="7433" max="7433" width="10" style="19" customWidth="1"/>
    <col min="7434" max="7681" width="9" style="19"/>
    <col min="7682" max="7682" width="10.375" style="19" customWidth="1"/>
    <col min="7683" max="7683" width="9" style="19"/>
    <col min="7684" max="7684" width="16.625" style="19" customWidth="1"/>
    <col min="7685" max="7688" width="9" style="19"/>
    <col min="7689" max="7689" width="10" style="19" customWidth="1"/>
    <col min="7690" max="7937" width="9" style="19"/>
    <col min="7938" max="7938" width="10.375" style="19" customWidth="1"/>
    <col min="7939" max="7939" width="9" style="19"/>
    <col min="7940" max="7940" width="16.625" style="19" customWidth="1"/>
    <col min="7941" max="7944" width="9" style="19"/>
    <col min="7945" max="7945" width="10" style="19" customWidth="1"/>
    <col min="7946" max="8193" width="9" style="19"/>
    <col min="8194" max="8194" width="10.375" style="19" customWidth="1"/>
    <col min="8195" max="8195" width="9" style="19"/>
    <col min="8196" max="8196" width="16.625" style="19" customWidth="1"/>
    <col min="8197" max="8200" width="9" style="19"/>
    <col min="8201" max="8201" width="10" style="19" customWidth="1"/>
    <col min="8202" max="8449" width="9" style="19"/>
    <col min="8450" max="8450" width="10.375" style="19" customWidth="1"/>
    <col min="8451" max="8451" width="9" style="19"/>
    <col min="8452" max="8452" width="16.625" style="19" customWidth="1"/>
    <col min="8453" max="8456" width="9" style="19"/>
    <col min="8457" max="8457" width="10" style="19" customWidth="1"/>
    <col min="8458" max="8705" width="9" style="19"/>
    <col min="8706" max="8706" width="10.375" style="19" customWidth="1"/>
    <col min="8707" max="8707" width="9" style="19"/>
    <col min="8708" max="8708" width="16.625" style="19" customWidth="1"/>
    <col min="8709" max="8712" width="9" style="19"/>
    <col min="8713" max="8713" width="10" style="19" customWidth="1"/>
    <col min="8714" max="8961" width="9" style="19"/>
    <col min="8962" max="8962" width="10.375" style="19" customWidth="1"/>
    <col min="8963" max="8963" width="9" style="19"/>
    <col min="8964" max="8964" width="16.625" style="19" customWidth="1"/>
    <col min="8965" max="8968" width="9" style="19"/>
    <col min="8969" max="8969" width="10" style="19" customWidth="1"/>
    <col min="8970" max="9217" width="9" style="19"/>
    <col min="9218" max="9218" width="10.375" style="19" customWidth="1"/>
    <col min="9219" max="9219" width="9" style="19"/>
    <col min="9220" max="9220" width="16.625" style="19" customWidth="1"/>
    <col min="9221" max="9224" width="9" style="19"/>
    <col min="9225" max="9225" width="10" style="19" customWidth="1"/>
    <col min="9226" max="9473" width="9" style="19"/>
    <col min="9474" max="9474" width="10.375" style="19" customWidth="1"/>
    <col min="9475" max="9475" width="9" style="19"/>
    <col min="9476" max="9476" width="16.625" style="19" customWidth="1"/>
    <col min="9477" max="9480" width="9" style="19"/>
    <col min="9481" max="9481" width="10" style="19" customWidth="1"/>
    <col min="9482" max="9729" width="9" style="19"/>
    <col min="9730" max="9730" width="10.375" style="19" customWidth="1"/>
    <col min="9731" max="9731" width="9" style="19"/>
    <col min="9732" max="9732" width="16.625" style="19" customWidth="1"/>
    <col min="9733" max="9736" width="9" style="19"/>
    <col min="9737" max="9737" width="10" style="19" customWidth="1"/>
    <col min="9738" max="9985" width="9" style="19"/>
    <col min="9986" max="9986" width="10.375" style="19" customWidth="1"/>
    <col min="9987" max="9987" width="9" style="19"/>
    <col min="9988" max="9988" width="16.625" style="19" customWidth="1"/>
    <col min="9989" max="9992" width="9" style="19"/>
    <col min="9993" max="9993" width="10" style="19" customWidth="1"/>
    <col min="9994" max="10241" width="9" style="19"/>
    <col min="10242" max="10242" width="10.375" style="19" customWidth="1"/>
    <col min="10243" max="10243" width="9" style="19"/>
    <col min="10244" max="10244" width="16.625" style="19" customWidth="1"/>
    <col min="10245" max="10248" width="9" style="19"/>
    <col min="10249" max="10249" width="10" style="19" customWidth="1"/>
    <col min="10250" max="10497" width="9" style="19"/>
    <col min="10498" max="10498" width="10.375" style="19" customWidth="1"/>
    <col min="10499" max="10499" width="9" style="19"/>
    <col min="10500" max="10500" width="16.625" style="19" customWidth="1"/>
    <col min="10501" max="10504" width="9" style="19"/>
    <col min="10505" max="10505" width="10" style="19" customWidth="1"/>
    <col min="10506" max="10753" width="9" style="19"/>
    <col min="10754" max="10754" width="10.375" style="19" customWidth="1"/>
    <col min="10755" max="10755" width="9" style="19"/>
    <col min="10756" max="10756" width="16.625" style="19" customWidth="1"/>
    <col min="10757" max="10760" width="9" style="19"/>
    <col min="10761" max="10761" width="10" style="19" customWidth="1"/>
    <col min="10762" max="11009" width="9" style="19"/>
    <col min="11010" max="11010" width="10.375" style="19" customWidth="1"/>
    <col min="11011" max="11011" width="9" style="19"/>
    <col min="11012" max="11012" width="16.625" style="19" customWidth="1"/>
    <col min="11013" max="11016" width="9" style="19"/>
    <col min="11017" max="11017" width="10" style="19" customWidth="1"/>
    <col min="11018" max="11265" width="9" style="19"/>
    <col min="11266" max="11266" width="10.375" style="19" customWidth="1"/>
    <col min="11267" max="11267" width="9" style="19"/>
    <col min="11268" max="11268" width="16.625" style="19" customWidth="1"/>
    <col min="11269" max="11272" width="9" style="19"/>
    <col min="11273" max="11273" width="10" style="19" customWidth="1"/>
    <col min="11274" max="11521" width="9" style="19"/>
    <col min="11522" max="11522" width="10.375" style="19" customWidth="1"/>
    <col min="11523" max="11523" width="9" style="19"/>
    <col min="11524" max="11524" width="16.625" style="19" customWidth="1"/>
    <col min="11525" max="11528" width="9" style="19"/>
    <col min="11529" max="11529" width="10" style="19" customWidth="1"/>
    <col min="11530" max="11777" width="9" style="19"/>
    <col min="11778" max="11778" width="10.375" style="19" customWidth="1"/>
    <col min="11779" max="11779" width="9" style="19"/>
    <col min="11780" max="11780" width="16.625" style="19" customWidth="1"/>
    <col min="11781" max="11784" width="9" style="19"/>
    <col min="11785" max="11785" width="10" style="19" customWidth="1"/>
    <col min="11786" max="12033" width="9" style="19"/>
    <col min="12034" max="12034" width="10.375" style="19" customWidth="1"/>
    <col min="12035" max="12035" width="9" style="19"/>
    <col min="12036" max="12036" width="16.625" style="19" customWidth="1"/>
    <col min="12037" max="12040" width="9" style="19"/>
    <col min="12041" max="12041" width="10" style="19" customWidth="1"/>
    <col min="12042" max="12289" width="9" style="19"/>
    <col min="12290" max="12290" width="10.375" style="19" customWidth="1"/>
    <col min="12291" max="12291" width="9" style="19"/>
    <col min="12292" max="12292" width="16.625" style="19" customWidth="1"/>
    <col min="12293" max="12296" width="9" style="19"/>
    <col min="12297" max="12297" width="10" style="19" customWidth="1"/>
    <col min="12298" max="12545" width="9" style="19"/>
    <col min="12546" max="12546" width="10.375" style="19" customWidth="1"/>
    <col min="12547" max="12547" width="9" style="19"/>
    <col min="12548" max="12548" width="16.625" style="19" customWidth="1"/>
    <col min="12549" max="12552" width="9" style="19"/>
    <col min="12553" max="12553" width="10" style="19" customWidth="1"/>
    <col min="12554" max="12801" width="9" style="19"/>
    <col min="12802" max="12802" width="10.375" style="19" customWidth="1"/>
    <col min="12803" max="12803" width="9" style="19"/>
    <col min="12804" max="12804" width="16.625" style="19" customWidth="1"/>
    <col min="12805" max="12808" width="9" style="19"/>
    <col min="12809" max="12809" width="10" style="19" customWidth="1"/>
    <col min="12810" max="13057" width="9" style="19"/>
    <col min="13058" max="13058" width="10.375" style="19" customWidth="1"/>
    <col min="13059" max="13059" width="9" style="19"/>
    <col min="13060" max="13060" width="16.625" style="19" customWidth="1"/>
    <col min="13061" max="13064" width="9" style="19"/>
    <col min="13065" max="13065" width="10" style="19" customWidth="1"/>
    <col min="13066" max="13313" width="9" style="19"/>
    <col min="13314" max="13314" width="10.375" style="19" customWidth="1"/>
    <col min="13315" max="13315" width="9" style="19"/>
    <col min="13316" max="13316" width="16.625" style="19" customWidth="1"/>
    <col min="13317" max="13320" width="9" style="19"/>
    <col min="13321" max="13321" width="10" style="19" customWidth="1"/>
    <col min="13322" max="13569" width="9" style="19"/>
    <col min="13570" max="13570" width="10.375" style="19" customWidth="1"/>
    <col min="13571" max="13571" width="9" style="19"/>
    <col min="13572" max="13572" width="16.625" style="19" customWidth="1"/>
    <col min="13573" max="13576" width="9" style="19"/>
    <col min="13577" max="13577" width="10" style="19" customWidth="1"/>
    <col min="13578" max="13825" width="9" style="19"/>
    <col min="13826" max="13826" width="10.375" style="19" customWidth="1"/>
    <col min="13827" max="13827" width="9" style="19"/>
    <col min="13828" max="13828" width="16.625" style="19" customWidth="1"/>
    <col min="13829" max="13832" width="9" style="19"/>
    <col min="13833" max="13833" width="10" style="19" customWidth="1"/>
    <col min="13834" max="14081" width="9" style="19"/>
    <col min="14082" max="14082" width="10.375" style="19" customWidth="1"/>
    <col min="14083" max="14083" width="9" style="19"/>
    <col min="14084" max="14084" width="16.625" style="19" customWidth="1"/>
    <col min="14085" max="14088" width="9" style="19"/>
    <col min="14089" max="14089" width="10" style="19" customWidth="1"/>
    <col min="14090" max="14337" width="9" style="19"/>
    <col min="14338" max="14338" width="10.375" style="19" customWidth="1"/>
    <col min="14339" max="14339" width="9" style="19"/>
    <col min="14340" max="14340" width="16.625" style="19" customWidth="1"/>
    <col min="14341" max="14344" width="9" style="19"/>
    <col min="14345" max="14345" width="10" style="19" customWidth="1"/>
    <col min="14346" max="14593" width="9" style="19"/>
    <col min="14594" max="14594" width="10.375" style="19" customWidth="1"/>
    <col min="14595" max="14595" width="9" style="19"/>
    <col min="14596" max="14596" width="16.625" style="19" customWidth="1"/>
    <col min="14597" max="14600" width="9" style="19"/>
    <col min="14601" max="14601" width="10" style="19" customWidth="1"/>
    <col min="14602" max="14849" width="9" style="19"/>
    <col min="14850" max="14850" width="10.375" style="19" customWidth="1"/>
    <col min="14851" max="14851" width="9" style="19"/>
    <col min="14852" max="14852" width="16.625" style="19" customWidth="1"/>
    <col min="14853" max="14856" width="9" style="19"/>
    <col min="14857" max="14857" width="10" style="19" customWidth="1"/>
    <col min="14858" max="15105" width="9" style="19"/>
    <col min="15106" max="15106" width="10.375" style="19" customWidth="1"/>
    <col min="15107" max="15107" width="9" style="19"/>
    <col min="15108" max="15108" width="16.625" style="19" customWidth="1"/>
    <col min="15109" max="15112" width="9" style="19"/>
    <col min="15113" max="15113" width="10" style="19" customWidth="1"/>
    <col min="15114" max="15361" width="9" style="19"/>
    <col min="15362" max="15362" width="10.375" style="19" customWidth="1"/>
    <col min="15363" max="15363" width="9" style="19"/>
    <col min="15364" max="15364" width="16.625" style="19" customWidth="1"/>
    <col min="15365" max="15368" width="9" style="19"/>
    <col min="15369" max="15369" width="10" style="19" customWidth="1"/>
    <col min="15370" max="15617" width="9" style="19"/>
    <col min="15618" max="15618" width="10.375" style="19" customWidth="1"/>
    <col min="15619" max="15619" width="9" style="19"/>
    <col min="15620" max="15620" width="16.625" style="19" customWidth="1"/>
    <col min="15621" max="15624" width="9" style="19"/>
    <col min="15625" max="15625" width="10" style="19" customWidth="1"/>
    <col min="15626" max="15873" width="9" style="19"/>
    <col min="15874" max="15874" width="10.375" style="19" customWidth="1"/>
    <col min="15875" max="15875" width="9" style="19"/>
    <col min="15876" max="15876" width="16.625" style="19" customWidth="1"/>
    <col min="15877" max="15880" width="9" style="19"/>
    <col min="15881" max="15881" width="10" style="19" customWidth="1"/>
    <col min="15882" max="16129" width="9" style="19"/>
    <col min="16130" max="16130" width="10.375" style="19" customWidth="1"/>
    <col min="16131" max="16131" width="9" style="19"/>
    <col min="16132" max="16132" width="16.625" style="19" customWidth="1"/>
    <col min="16133" max="16136" width="9" style="19"/>
    <col min="16137" max="16137" width="10" style="19" customWidth="1"/>
    <col min="16138" max="16384" width="9" style="19"/>
  </cols>
  <sheetData>
    <row r="1" spans="1:13" s="2" customFormat="1" ht="19.5" thickBot="1">
      <c r="A1" s="103" t="s">
        <v>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5" customFormat="1" ht="26.25" customHeight="1">
      <c r="A2" s="42" t="s">
        <v>0</v>
      </c>
      <c r="B2" s="26" t="s">
        <v>1</v>
      </c>
      <c r="C2" s="3" t="s">
        <v>2</v>
      </c>
      <c r="D2" s="41" t="s">
        <v>3</v>
      </c>
      <c r="E2" s="92" t="s">
        <v>4</v>
      </c>
      <c r="F2" s="92"/>
      <c r="G2" s="92"/>
      <c r="H2" s="92"/>
      <c r="I2" s="92"/>
      <c r="J2" s="4" t="s">
        <v>5</v>
      </c>
      <c r="K2" s="4" t="s">
        <v>6</v>
      </c>
      <c r="L2" s="4" t="s">
        <v>7</v>
      </c>
      <c r="M2" s="27" t="s">
        <v>8</v>
      </c>
    </row>
    <row r="3" spans="1:13" s="2" customFormat="1" ht="24.75" customHeight="1">
      <c r="A3" s="93"/>
      <c r="B3" s="12">
        <v>43204</v>
      </c>
      <c r="C3" s="13">
        <v>0.39583333333333331</v>
      </c>
      <c r="D3" s="35" t="s">
        <v>39</v>
      </c>
      <c r="E3" s="74" t="s">
        <v>35</v>
      </c>
      <c r="F3" s="75"/>
      <c r="G3" s="17" t="s">
        <v>9</v>
      </c>
      <c r="H3" s="79" t="s">
        <v>36</v>
      </c>
      <c r="I3" s="76"/>
      <c r="J3" s="7" t="str">
        <f>E4</f>
        <v>富谷二中</v>
      </c>
      <c r="K3" s="7" t="str">
        <f>H4</f>
        <v>エスペランサ登米</v>
      </c>
      <c r="L3" s="7" t="str">
        <f>H4</f>
        <v>エスペランサ登米</v>
      </c>
      <c r="M3" s="28" t="str">
        <f>E4</f>
        <v>富谷二中</v>
      </c>
    </row>
    <row r="4" spans="1:13" s="2" customFormat="1" ht="24.75" customHeight="1">
      <c r="A4" s="94"/>
      <c r="B4" s="14">
        <v>43204</v>
      </c>
      <c r="C4" s="10">
        <v>0.4513888888888889</v>
      </c>
      <c r="D4" s="36" t="s">
        <v>40</v>
      </c>
      <c r="E4" s="95" t="s">
        <v>37</v>
      </c>
      <c r="F4" s="96"/>
      <c r="G4" s="8" t="s">
        <v>9</v>
      </c>
      <c r="H4" s="83" t="s">
        <v>38</v>
      </c>
      <c r="I4" s="97"/>
      <c r="J4" s="9" t="str">
        <f>E3</f>
        <v>古川東中</v>
      </c>
      <c r="K4" s="9" t="str">
        <f>H3</f>
        <v>ＦＣみやぎ３nd</v>
      </c>
      <c r="L4" s="9" t="str">
        <f>H3</f>
        <v>ＦＣみやぎ３nd</v>
      </c>
      <c r="M4" s="29" t="str">
        <f>E3</f>
        <v>古川東中</v>
      </c>
    </row>
    <row r="5" spans="1:13" s="2" customFormat="1" ht="24.75" customHeight="1">
      <c r="A5" s="72"/>
      <c r="B5" s="12">
        <v>43205</v>
      </c>
      <c r="C5" s="13">
        <v>0.375</v>
      </c>
      <c r="D5" s="35" t="s">
        <v>40</v>
      </c>
      <c r="E5" s="74" t="s">
        <v>37</v>
      </c>
      <c r="F5" s="75"/>
      <c r="G5" s="17" t="s">
        <v>9</v>
      </c>
      <c r="H5" s="79" t="s">
        <v>36</v>
      </c>
      <c r="I5" s="76"/>
      <c r="J5" s="7" t="str">
        <f>E7</f>
        <v>七ヶ浜ＳＣ</v>
      </c>
      <c r="K5" s="7" t="str">
        <f>H7</f>
        <v>エスペランサ登米</v>
      </c>
      <c r="L5" s="7" t="str">
        <f>H7</f>
        <v>エスペランサ登米</v>
      </c>
      <c r="M5" s="28" t="str">
        <f>E7</f>
        <v>七ヶ浜ＳＣ</v>
      </c>
    </row>
    <row r="6" spans="1:13" s="2" customFormat="1" ht="24.75" customHeight="1">
      <c r="A6" s="77"/>
      <c r="B6" s="14">
        <v>43205</v>
      </c>
      <c r="C6" s="10">
        <v>0.43055555555555558</v>
      </c>
      <c r="D6" s="36" t="s">
        <v>40</v>
      </c>
      <c r="E6" s="82" t="s">
        <v>35</v>
      </c>
      <c r="F6" s="83"/>
      <c r="G6" s="8" t="s">
        <v>9</v>
      </c>
      <c r="H6" s="80" t="s">
        <v>41</v>
      </c>
      <c r="I6" s="81"/>
      <c r="J6" s="9" t="str">
        <f>E5</f>
        <v>富谷二中</v>
      </c>
      <c r="K6" s="9" t="str">
        <f>H5</f>
        <v>ＦＣみやぎ３nd</v>
      </c>
      <c r="L6" s="9" t="str">
        <f>H5</f>
        <v>ＦＣみやぎ３nd</v>
      </c>
      <c r="M6" s="29" t="str">
        <f>E5</f>
        <v>富谷二中</v>
      </c>
    </row>
    <row r="7" spans="1:13" s="2" customFormat="1" ht="24.75" customHeight="1">
      <c r="A7" s="77"/>
      <c r="B7" s="14">
        <v>43205</v>
      </c>
      <c r="C7" s="10">
        <v>0.4861111111111111</v>
      </c>
      <c r="D7" s="36" t="s">
        <v>40</v>
      </c>
      <c r="E7" s="82" t="s">
        <v>42</v>
      </c>
      <c r="F7" s="97"/>
      <c r="G7" s="8" t="s">
        <v>9</v>
      </c>
      <c r="H7" s="80" t="s">
        <v>38</v>
      </c>
      <c r="I7" s="81"/>
      <c r="J7" s="9" t="str">
        <f>E6</f>
        <v>古川東中</v>
      </c>
      <c r="K7" s="9" t="str">
        <f>H6</f>
        <v>ＤＵＯパーク２nd</v>
      </c>
      <c r="L7" s="9" t="str">
        <f>H6</f>
        <v>ＤＵＯパーク２nd</v>
      </c>
      <c r="M7" s="29" t="str">
        <f>E6</f>
        <v>古川東中</v>
      </c>
    </row>
    <row r="8" spans="1:13" s="2" customFormat="1" ht="24.75" customHeight="1">
      <c r="A8" s="72"/>
      <c r="B8" s="12">
        <v>43218</v>
      </c>
      <c r="C8" s="13">
        <v>0.39583333333333331</v>
      </c>
      <c r="D8" s="35" t="s">
        <v>39</v>
      </c>
      <c r="E8" s="74" t="s">
        <v>42</v>
      </c>
      <c r="F8" s="75"/>
      <c r="G8" s="17" t="s">
        <v>9</v>
      </c>
      <c r="H8" s="74" t="s">
        <v>41</v>
      </c>
      <c r="I8" s="76"/>
      <c r="J8" s="7" t="str">
        <f>E9</f>
        <v>富谷二中</v>
      </c>
      <c r="K8" s="7" t="str">
        <f>H9</f>
        <v>古川東中</v>
      </c>
      <c r="L8" s="7" t="str">
        <f>H9</f>
        <v>古川東中</v>
      </c>
      <c r="M8" s="28" t="str">
        <f>E9</f>
        <v>富谷二中</v>
      </c>
    </row>
    <row r="9" spans="1:13" s="2" customFormat="1" ht="24.75" customHeight="1">
      <c r="A9" s="88"/>
      <c r="B9" s="15">
        <v>43218</v>
      </c>
      <c r="C9" s="16">
        <v>0.4513888888888889</v>
      </c>
      <c r="D9" s="38" t="s">
        <v>40</v>
      </c>
      <c r="E9" s="84" t="s">
        <v>37</v>
      </c>
      <c r="F9" s="85"/>
      <c r="G9" s="11" t="s">
        <v>9</v>
      </c>
      <c r="H9" s="86" t="s">
        <v>35</v>
      </c>
      <c r="I9" s="87"/>
      <c r="J9" s="18" t="str">
        <f>E8</f>
        <v>七ヶ浜ＳＣ</v>
      </c>
      <c r="K9" s="18" t="str">
        <f>H8</f>
        <v>ＤＵＯパーク２nd</v>
      </c>
      <c r="L9" s="18" t="str">
        <f>H8</f>
        <v>ＤＵＯパーク２nd</v>
      </c>
      <c r="M9" s="32" t="str">
        <f>E8</f>
        <v>七ヶ浜ＳＣ</v>
      </c>
    </row>
    <row r="10" spans="1:13" s="2" customFormat="1" ht="24.75" customHeight="1">
      <c r="A10" s="72"/>
      <c r="B10" s="12">
        <v>43226</v>
      </c>
      <c r="C10" s="13">
        <v>0.39583333333333331</v>
      </c>
      <c r="D10" s="35" t="s">
        <v>39</v>
      </c>
      <c r="E10" s="74" t="s">
        <v>42</v>
      </c>
      <c r="F10" s="75"/>
      <c r="G10" s="17" t="s">
        <v>9</v>
      </c>
      <c r="H10" s="74" t="s">
        <v>37</v>
      </c>
      <c r="I10" s="76"/>
      <c r="J10" s="7" t="str">
        <f>E11</f>
        <v>古川東中</v>
      </c>
      <c r="K10" s="7" t="str">
        <f>H11</f>
        <v>エスペランサ登米</v>
      </c>
      <c r="L10" s="7" t="str">
        <f>H11</f>
        <v>エスペランサ登米</v>
      </c>
      <c r="M10" s="28" t="str">
        <f>E11</f>
        <v>古川東中</v>
      </c>
    </row>
    <row r="11" spans="1:13" s="2" customFormat="1" ht="24.75" customHeight="1">
      <c r="A11" s="88"/>
      <c r="B11" s="15">
        <v>43226</v>
      </c>
      <c r="C11" s="16">
        <v>0.4513888888888889</v>
      </c>
      <c r="D11" s="38" t="s">
        <v>40</v>
      </c>
      <c r="E11" s="84" t="s">
        <v>35</v>
      </c>
      <c r="F11" s="85"/>
      <c r="G11" s="11" t="s">
        <v>9</v>
      </c>
      <c r="H11" s="86" t="s">
        <v>38</v>
      </c>
      <c r="I11" s="87"/>
      <c r="J11" s="18" t="str">
        <f>E10</f>
        <v>七ヶ浜ＳＣ</v>
      </c>
      <c r="K11" s="18" t="str">
        <f>H10</f>
        <v>富谷二中</v>
      </c>
      <c r="L11" s="18" t="str">
        <f>H10</f>
        <v>富谷二中</v>
      </c>
      <c r="M11" s="32" t="str">
        <f>E10</f>
        <v>七ヶ浜ＳＣ</v>
      </c>
    </row>
    <row r="12" spans="1:13" s="2" customFormat="1" ht="24.75" customHeight="1">
      <c r="A12" s="72"/>
      <c r="B12" s="12">
        <v>43253</v>
      </c>
      <c r="C12" s="13">
        <v>0.39583333333333331</v>
      </c>
      <c r="D12" s="35" t="s">
        <v>39</v>
      </c>
      <c r="E12" s="74" t="s">
        <v>41</v>
      </c>
      <c r="F12" s="75"/>
      <c r="G12" s="17" t="s">
        <v>9</v>
      </c>
      <c r="H12" s="74" t="s">
        <v>35</v>
      </c>
      <c r="I12" s="76"/>
      <c r="J12" s="7" t="str">
        <f>E13</f>
        <v>七ヶ浜ＳＣ</v>
      </c>
      <c r="K12" s="7" t="str">
        <f>H13</f>
        <v>ＦＣみやぎ３nd</v>
      </c>
      <c r="L12" s="7" t="str">
        <f>H13</f>
        <v>ＦＣみやぎ３nd</v>
      </c>
      <c r="M12" s="28" t="str">
        <f>E13</f>
        <v>七ヶ浜ＳＣ</v>
      </c>
    </row>
    <row r="13" spans="1:13" s="2" customFormat="1" ht="24.75" customHeight="1">
      <c r="A13" s="88"/>
      <c r="B13" s="15">
        <v>43253</v>
      </c>
      <c r="C13" s="16">
        <v>0.4513888888888889</v>
      </c>
      <c r="D13" s="38" t="s">
        <v>40</v>
      </c>
      <c r="E13" s="84" t="s">
        <v>42</v>
      </c>
      <c r="F13" s="85"/>
      <c r="G13" s="11" t="s">
        <v>9</v>
      </c>
      <c r="H13" s="86" t="s">
        <v>36</v>
      </c>
      <c r="I13" s="87"/>
      <c r="J13" s="18" t="str">
        <f>E12</f>
        <v>ＤＵＯパーク２nd</v>
      </c>
      <c r="K13" s="18" t="str">
        <f>H12</f>
        <v>古川東中</v>
      </c>
      <c r="L13" s="18" t="str">
        <f>H12</f>
        <v>古川東中</v>
      </c>
      <c r="M13" s="32" t="str">
        <f>E12</f>
        <v>ＤＵＯパーク２nd</v>
      </c>
    </row>
    <row r="14" spans="1:13" s="2" customFormat="1" ht="24.75" customHeight="1">
      <c r="A14" s="72"/>
      <c r="B14" s="12">
        <v>43254</v>
      </c>
      <c r="C14" s="13">
        <v>0.39583333333333331</v>
      </c>
      <c r="D14" s="35" t="s">
        <v>39</v>
      </c>
      <c r="E14" s="74" t="s">
        <v>36</v>
      </c>
      <c r="F14" s="75"/>
      <c r="G14" s="17" t="s">
        <v>9</v>
      </c>
      <c r="H14" s="74" t="s">
        <v>35</v>
      </c>
      <c r="I14" s="76"/>
      <c r="J14" s="7" t="str">
        <f>E15</f>
        <v>ＤＵＯパーク２nd</v>
      </c>
      <c r="K14" s="7" t="str">
        <f>H15</f>
        <v>七ヶ浜ＳＣ</v>
      </c>
      <c r="L14" s="7" t="str">
        <f>H15</f>
        <v>七ヶ浜ＳＣ</v>
      </c>
      <c r="M14" s="28" t="str">
        <f>E15</f>
        <v>ＤＵＯパーク２nd</v>
      </c>
    </row>
    <row r="15" spans="1:13" s="2" customFormat="1" ht="24.75" customHeight="1">
      <c r="A15" s="88"/>
      <c r="B15" s="15">
        <v>43254</v>
      </c>
      <c r="C15" s="16">
        <v>0.4513888888888889</v>
      </c>
      <c r="D15" s="38" t="s">
        <v>40</v>
      </c>
      <c r="E15" s="84" t="s">
        <v>41</v>
      </c>
      <c r="F15" s="85"/>
      <c r="G15" s="11" t="s">
        <v>9</v>
      </c>
      <c r="H15" s="86" t="s">
        <v>42</v>
      </c>
      <c r="I15" s="87"/>
      <c r="J15" s="18" t="str">
        <f>E14</f>
        <v>ＦＣみやぎ３nd</v>
      </c>
      <c r="K15" s="18" t="str">
        <f>H14</f>
        <v>古川東中</v>
      </c>
      <c r="L15" s="18" t="str">
        <f>H14</f>
        <v>古川東中</v>
      </c>
      <c r="M15" s="32" t="str">
        <f>E14</f>
        <v>ＦＣみやぎ３nd</v>
      </c>
    </row>
    <row r="16" spans="1:13" s="2" customFormat="1" ht="24.75" customHeight="1">
      <c r="A16" s="72"/>
      <c r="B16" s="12">
        <v>43267</v>
      </c>
      <c r="C16" s="13">
        <v>0.375</v>
      </c>
      <c r="D16" s="35" t="s">
        <v>40</v>
      </c>
      <c r="E16" s="79" t="s">
        <v>37</v>
      </c>
      <c r="F16" s="76"/>
      <c r="G16" s="6" t="s">
        <v>9</v>
      </c>
      <c r="H16" s="74" t="s">
        <v>41</v>
      </c>
      <c r="I16" s="75"/>
      <c r="J16" s="7" t="str">
        <f>E18</f>
        <v>七ヶ浜ＳＣ</v>
      </c>
      <c r="K16" s="7" t="str">
        <f>H18</f>
        <v>古川東中</v>
      </c>
      <c r="L16" s="7" t="str">
        <f>H18</f>
        <v>古川東中</v>
      </c>
      <c r="M16" s="28" t="str">
        <f>E18</f>
        <v>七ヶ浜ＳＣ</v>
      </c>
    </row>
    <row r="17" spans="1:13" s="2" customFormat="1" ht="24.75" customHeight="1">
      <c r="A17" s="77"/>
      <c r="B17" s="14">
        <v>43267</v>
      </c>
      <c r="C17" s="10">
        <v>0.43055555555555558</v>
      </c>
      <c r="D17" s="36" t="s">
        <v>40</v>
      </c>
      <c r="E17" s="80" t="s">
        <v>38</v>
      </c>
      <c r="F17" s="81"/>
      <c r="G17" s="8" t="s">
        <v>9</v>
      </c>
      <c r="H17" s="82" t="s">
        <v>36</v>
      </c>
      <c r="I17" s="83"/>
      <c r="J17" s="9" t="str">
        <f>E16</f>
        <v>富谷二中</v>
      </c>
      <c r="K17" s="9" t="str">
        <f>H16</f>
        <v>ＤＵＯパーク２nd</v>
      </c>
      <c r="L17" s="9" t="str">
        <f>H16</f>
        <v>ＤＵＯパーク２nd</v>
      </c>
      <c r="M17" s="29" t="str">
        <f>E16</f>
        <v>富谷二中</v>
      </c>
    </row>
    <row r="18" spans="1:13" s="2" customFormat="1" ht="24.75" customHeight="1">
      <c r="A18" s="78"/>
      <c r="B18" s="14">
        <v>43267</v>
      </c>
      <c r="C18" s="10">
        <v>0.4861111111111111</v>
      </c>
      <c r="D18" s="36" t="s">
        <v>40</v>
      </c>
      <c r="E18" s="80" t="s">
        <v>42</v>
      </c>
      <c r="F18" s="81"/>
      <c r="G18" s="8" t="s">
        <v>9</v>
      </c>
      <c r="H18" s="82" t="s">
        <v>35</v>
      </c>
      <c r="I18" s="97"/>
      <c r="J18" s="9" t="str">
        <f>E17</f>
        <v>エスペランサ登米</v>
      </c>
      <c r="K18" s="9" t="str">
        <f>H17</f>
        <v>ＦＣみやぎ３nd</v>
      </c>
      <c r="L18" s="9" t="str">
        <f>H17</f>
        <v>ＦＣみやぎ３nd</v>
      </c>
      <c r="M18" s="29" t="str">
        <f>E17</f>
        <v>エスペランサ登米</v>
      </c>
    </row>
    <row r="19" spans="1:13" s="2" customFormat="1" ht="24.75" customHeight="1">
      <c r="A19" s="72"/>
      <c r="B19" s="12">
        <v>43268</v>
      </c>
      <c r="C19" s="13">
        <v>0.39583333333333331</v>
      </c>
      <c r="D19" s="35" t="s">
        <v>39</v>
      </c>
      <c r="E19" s="74" t="s">
        <v>36</v>
      </c>
      <c r="F19" s="75"/>
      <c r="G19" s="17" t="s">
        <v>9</v>
      </c>
      <c r="H19" s="74" t="s">
        <v>41</v>
      </c>
      <c r="I19" s="76"/>
      <c r="J19" s="7" t="str">
        <f>E20</f>
        <v>エスペランサ登米</v>
      </c>
      <c r="K19" s="7" t="str">
        <f>H20</f>
        <v>富谷二中</v>
      </c>
      <c r="L19" s="7" t="str">
        <f>H20</f>
        <v>富谷二中</v>
      </c>
      <c r="M19" s="28" t="str">
        <f>E20</f>
        <v>エスペランサ登米</v>
      </c>
    </row>
    <row r="20" spans="1:13" s="2" customFormat="1" ht="24.75" customHeight="1">
      <c r="A20" s="88"/>
      <c r="B20" s="15">
        <v>43268</v>
      </c>
      <c r="C20" s="16">
        <v>0.4513888888888889</v>
      </c>
      <c r="D20" s="38" t="s">
        <v>40</v>
      </c>
      <c r="E20" s="84" t="s">
        <v>38</v>
      </c>
      <c r="F20" s="85"/>
      <c r="G20" s="11" t="s">
        <v>9</v>
      </c>
      <c r="H20" s="86" t="s">
        <v>37</v>
      </c>
      <c r="I20" s="87"/>
      <c r="J20" s="18" t="str">
        <f>E19</f>
        <v>ＦＣみやぎ３nd</v>
      </c>
      <c r="K20" s="18" t="str">
        <f>H19</f>
        <v>ＤＵＯパーク２nd</v>
      </c>
      <c r="L20" s="18" t="str">
        <f>H19</f>
        <v>ＤＵＯパーク２nd</v>
      </c>
      <c r="M20" s="32" t="str">
        <f>E19</f>
        <v>ＦＣみやぎ３nd</v>
      </c>
    </row>
    <row r="21" spans="1:13" s="2" customFormat="1" ht="24.75" customHeight="1">
      <c r="A21" s="72"/>
      <c r="B21" s="12">
        <v>43296</v>
      </c>
      <c r="C21" s="13">
        <v>0.39583333333333331</v>
      </c>
      <c r="D21" s="35" t="s">
        <v>39</v>
      </c>
      <c r="E21" s="74" t="s">
        <v>36</v>
      </c>
      <c r="F21" s="75"/>
      <c r="G21" s="17" t="s">
        <v>9</v>
      </c>
      <c r="H21" s="74" t="s">
        <v>37</v>
      </c>
      <c r="I21" s="76"/>
      <c r="J21" s="7" t="str">
        <f t="shared" ref="J21" si="0">E22</f>
        <v>エスペランサ登米</v>
      </c>
      <c r="K21" s="7" t="str">
        <f t="shared" ref="K21" si="1">H22</f>
        <v>ＤＵＯパーク２nd</v>
      </c>
      <c r="L21" s="7" t="str">
        <f t="shared" ref="L21" si="2">H22</f>
        <v>ＤＵＯパーク２nd</v>
      </c>
      <c r="M21" s="28" t="str">
        <f t="shared" ref="M21" si="3">E22</f>
        <v>エスペランサ登米</v>
      </c>
    </row>
    <row r="22" spans="1:13" s="2" customFormat="1" ht="24.75" customHeight="1">
      <c r="A22" s="77"/>
      <c r="B22" s="15">
        <v>43296</v>
      </c>
      <c r="C22" s="16">
        <v>0.4513888888888889</v>
      </c>
      <c r="D22" s="38" t="s">
        <v>40</v>
      </c>
      <c r="E22" s="84" t="s">
        <v>38</v>
      </c>
      <c r="F22" s="85"/>
      <c r="G22" s="11" t="s">
        <v>9</v>
      </c>
      <c r="H22" s="86" t="s">
        <v>41</v>
      </c>
      <c r="I22" s="87"/>
      <c r="J22" s="18" t="str">
        <f t="shared" ref="J22" si="4">E21</f>
        <v>ＦＣみやぎ３nd</v>
      </c>
      <c r="K22" s="18" t="str">
        <f t="shared" ref="K22" si="5">H21</f>
        <v>富谷二中</v>
      </c>
      <c r="L22" s="18" t="str">
        <f t="shared" ref="L22" si="6">H21</f>
        <v>富谷二中</v>
      </c>
      <c r="M22" s="32" t="str">
        <f t="shared" ref="M22" si="7">E21</f>
        <v>ＦＣみやぎ３nd</v>
      </c>
    </row>
    <row r="23" spans="1:13" s="2" customFormat="1" ht="24.75" customHeight="1">
      <c r="A23" s="72"/>
      <c r="B23" s="12">
        <v>43297</v>
      </c>
      <c r="C23" s="13">
        <v>0.39583333333333331</v>
      </c>
      <c r="D23" s="35" t="s">
        <v>39</v>
      </c>
      <c r="E23" s="74" t="s">
        <v>35</v>
      </c>
      <c r="F23" s="75"/>
      <c r="G23" s="17" t="s">
        <v>9</v>
      </c>
      <c r="H23" s="74" t="s">
        <v>37</v>
      </c>
      <c r="I23" s="76"/>
      <c r="J23" s="7" t="str">
        <f t="shared" ref="J23" si="8">E24</f>
        <v>エスペランサ登米</v>
      </c>
      <c r="K23" s="7" t="str">
        <f t="shared" ref="K23" si="9">H24</f>
        <v>七ヶ浜ＳＣ</v>
      </c>
      <c r="L23" s="7" t="str">
        <f t="shared" ref="L23" si="10">H24</f>
        <v>七ヶ浜ＳＣ</v>
      </c>
      <c r="M23" s="28" t="str">
        <f t="shared" ref="M23" si="11">E24</f>
        <v>エスペランサ登米</v>
      </c>
    </row>
    <row r="24" spans="1:13" s="2" customFormat="1" ht="24.75" customHeight="1">
      <c r="A24" s="73"/>
      <c r="B24" s="15">
        <v>43297</v>
      </c>
      <c r="C24" s="16">
        <v>0.4513888888888889</v>
      </c>
      <c r="D24" s="38" t="s">
        <v>40</v>
      </c>
      <c r="E24" s="84" t="s">
        <v>38</v>
      </c>
      <c r="F24" s="85"/>
      <c r="G24" s="11" t="s">
        <v>9</v>
      </c>
      <c r="H24" s="86" t="s">
        <v>42</v>
      </c>
      <c r="I24" s="87"/>
      <c r="J24" s="18" t="str">
        <f t="shared" ref="J24" si="12">E23</f>
        <v>古川東中</v>
      </c>
      <c r="K24" s="18" t="str">
        <f t="shared" ref="K24" si="13">H23</f>
        <v>富谷二中</v>
      </c>
      <c r="L24" s="18" t="str">
        <f t="shared" ref="L24" si="14">H23</f>
        <v>富谷二中</v>
      </c>
      <c r="M24" s="32" t="str">
        <f t="shared" ref="M24" si="15">E23</f>
        <v>古川東中</v>
      </c>
    </row>
    <row r="25" spans="1:13" ht="24" customHeight="1">
      <c r="A25" s="72"/>
      <c r="B25" s="12">
        <v>43316</v>
      </c>
      <c r="C25" s="13">
        <v>0.375</v>
      </c>
      <c r="D25" s="35" t="s">
        <v>40</v>
      </c>
      <c r="E25" s="79" t="s">
        <v>41</v>
      </c>
      <c r="F25" s="76"/>
      <c r="G25" s="6" t="s">
        <v>9</v>
      </c>
      <c r="H25" s="74" t="s">
        <v>36</v>
      </c>
      <c r="I25" s="75"/>
      <c r="J25" s="7" t="str">
        <f>E27</f>
        <v>富谷二中</v>
      </c>
      <c r="K25" s="7" t="str">
        <f>H27</f>
        <v>七ヶ浜ＳＣ</v>
      </c>
      <c r="L25" s="7" t="str">
        <f>H27</f>
        <v>七ヶ浜ＳＣ</v>
      </c>
      <c r="M25" s="28" t="str">
        <f>E27</f>
        <v>富谷二中</v>
      </c>
    </row>
    <row r="26" spans="1:13" ht="24" customHeight="1">
      <c r="A26" s="77"/>
      <c r="B26" s="14">
        <v>43316</v>
      </c>
      <c r="C26" s="10">
        <v>0.43055555555555558</v>
      </c>
      <c r="D26" s="36" t="s">
        <v>40</v>
      </c>
      <c r="E26" s="80" t="s">
        <v>38</v>
      </c>
      <c r="F26" s="81"/>
      <c r="G26" s="8" t="s">
        <v>9</v>
      </c>
      <c r="H26" s="82" t="s">
        <v>35</v>
      </c>
      <c r="I26" s="83"/>
      <c r="J26" s="9" t="str">
        <f>E25</f>
        <v>ＤＵＯパーク２nd</v>
      </c>
      <c r="K26" s="9" t="str">
        <f>H25</f>
        <v>ＦＣみやぎ３nd</v>
      </c>
      <c r="L26" s="9" t="str">
        <f>H25</f>
        <v>ＦＣみやぎ３nd</v>
      </c>
      <c r="M26" s="29" t="str">
        <f>E25</f>
        <v>ＤＵＯパーク２nd</v>
      </c>
    </row>
    <row r="27" spans="1:13" ht="24" customHeight="1">
      <c r="A27" s="78"/>
      <c r="B27" s="14">
        <v>43316</v>
      </c>
      <c r="C27" s="10">
        <v>0.4861111111111111</v>
      </c>
      <c r="D27" s="36" t="s">
        <v>40</v>
      </c>
      <c r="E27" s="80" t="s">
        <v>37</v>
      </c>
      <c r="F27" s="81"/>
      <c r="G27" s="8" t="s">
        <v>9</v>
      </c>
      <c r="H27" s="82" t="s">
        <v>42</v>
      </c>
      <c r="I27" s="97"/>
      <c r="J27" s="9" t="str">
        <f>E26</f>
        <v>エスペランサ登米</v>
      </c>
      <c r="K27" s="9" t="str">
        <f>H26</f>
        <v>古川東中</v>
      </c>
      <c r="L27" s="9" t="str">
        <f>H26</f>
        <v>古川東中</v>
      </c>
      <c r="M27" s="29" t="str">
        <f>E26</f>
        <v>エスペランサ登米</v>
      </c>
    </row>
    <row r="28" spans="1:13" ht="24" customHeight="1">
      <c r="A28" s="72"/>
      <c r="B28" s="12">
        <v>43317</v>
      </c>
      <c r="C28" s="13">
        <v>0.39583333333333331</v>
      </c>
      <c r="D28" s="35" t="s">
        <v>39</v>
      </c>
      <c r="E28" s="74" t="s">
        <v>36</v>
      </c>
      <c r="F28" s="75"/>
      <c r="G28" s="17" t="s">
        <v>9</v>
      </c>
      <c r="H28" s="74" t="s">
        <v>42</v>
      </c>
      <c r="I28" s="76"/>
      <c r="J28" s="7" t="str">
        <f t="shared" ref="J28" si="16">E29</f>
        <v>ＤＵＯパーク２nd</v>
      </c>
      <c r="K28" s="7" t="str">
        <f t="shared" ref="K28" si="17">H29</f>
        <v>エスペランサ登米</v>
      </c>
      <c r="L28" s="7" t="str">
        <f t="shared" ref="L28" si="18">H29</f>
        <v>エスペランサ登米</v>
      </c>
      <c r="M28" s="28" t="str">
        <f t="shared" ref="M28" si="19">E29</f>
        <v>ＤＵＯパーク２nd</v>
      </c>
    </row>
    <row r="29" spans="1:13" ht="24" customHeight="1">
      <c r="A29" s="73"/>
      <c r="B29" s="15">
        <v>43317</v>
      </c>
      <c r="C29" s="16">
        <v>0.4513888888888889</v>
      </c>
      <c r="D29" s="38" t="s">
        <v>40</v>
      </c>
      <c r="E29" s="84" t="s">
        <v>41</v>
      </c>
      <c r="F29" s="85"/>
      <c r="G29" s="11" t="s">
        <v>9</v>
      </c>
      <c r="H29" s="86" t="s">
        <v>38</v>
      </c>
      <c r="I29" s="87"/>
      <c r="J29" s="18" t="str">
        <f t="shared" ref="J29" si="20">E28</f>
        <v>ＦＣみやぎ３nd</v>
      </c>
      <c r="K29" s="18" t="str">
        <f t="shared" ref="K29" si="21">H28</f>
        <v>七ヶ浜ＳＣ</v>
      </c>
      <c r="L29" s="18" t="str">
        <f t="shared" ref="L29" si="22">H28</f>
        <v>七ヶ浜ＳＣ</v>
      </c>
      <c r="M29" s="32" t="str">
        <f t="shared" ref="M29" si="23">E28</f>
        <v>ＦＣみやぎ３nd</v>
      </c>
    </row>
    <row r="30" spans="1:13" ht="24" customHeight="1">
      <c r="A30" s="72"/>
      <c r="B30" s="12">
        <v>43337</v>
      </c>
      <c r="C30" s="13">
        <v>0.375</v>
      </c>
      <c r="D30" s="35" t="s">
        <v>40</v>
      </c>
      <c r="E30" s="79" t="s">
        <v>41</v>
      </c>
      <c r="F30" s="76"/>
      <c r="G30" s="6" t="s">
        <v>9</v>
      </c>
      <c r="H30" s="74" t="s">
        <v>37</v>
      </c>
      <c r="I30" s="75"/>
      <c r="J30" s="7" t="str">
        <f>E32</f>
        <v>古川東中</v>
      </c>
      <c r="K30" s="7" t="str">
        <f>H32</f>
        <v>七ヶ浜ＳＣ</v>
      </c>
      <c r="L30" s="7" t="str">
        <f>H32</f>
        <v>七ヶ浜ＳＣ</v>
      </c>
      <c r="M30" s="28" t="str">
        <f>E32</f>
        <v>古川東中</v>
      </c>
    </row>
    <row r="31" spans="1:13" ht="24" customHeight="1">
      <c r="A31" s="77"/>
      <c r="B31" s="14">
        <v>43337</v>
      </c>
      <c r="C31" s="10">
        <v>0.43055555555555558</v>
      </c>
      <c r="D31" s="36" t="s">
        <v>40</v>
      </c>
      <c r="E31" s="80" t="s">
        <v>36</v>
      </c>
      <c r="F31" s="81"/>
      <c r="G31" s="8" t="s">
        <v>9</v>
      </c>
      <c r="H31" s="82" t="s">
        <v>38</v>
      </c>
      <c r="I31" s="83"/>
      <c r="J31" s="9" t="str">
        <f>E30</f>
        <v>ＤＵＯパーク２nd</v>
      </c>
      <c r="K31" s="9" t="str">
        <f>H30</f>
        <v>富谷二中</v>
      </c>
      <c r="L31" s="9" t="str">
        <f>H30</f>
        <v>富谷二中</v>
      </c>
      <c r="M31" s="29" t="str">
        <f>E30</f>
        <v>ＤＵＯパーク２nd</v>
      </c>
    </row>
    <row r="32" spans="1:13" ht="24" customHeight="1" thickBot="1">
      <c r="A32" s="98"/>
      <c r="B32" s="20">
        <v>43337</v>
      </c>
      <c r="C32" s="21">
        <v>0.4861111111111111</v>
      </c>
      <c r="D32" s="37" t="s">
        <v>40</v>
      </c>
      <c r="E32" s="99" t="s">
        <v>35</v>
      </c>
      <c r="F32" s="100"/>
      <c r="G32" s="22" t="s">
        <v>9</v>
      </c>
      <c r="H32" s="101" t="s">
        <v>42</v>
      </c>
      <c r="I32" s="102"/>
      <c r="J32" s="30" t="str">
        <f>E31</f>
        <v>ＦＣみやぎ３nd</v>
      </c>
      <c r="K32" s="30" t="str">
        <f>H31</f>
        <v>エスペランサ登米</v>
      </c>
      <c r="L32" s="30" t="str">
        <f>H31</f>
        <v>エスペランサ登米</v>
      </c>
      <c r="M32" s="31" t="str">
        <f>E31</f>
        <v>ＦＣみやぎ３nd</v>
      </c>
    </row>
    <row r="33" spans="1:30" ht="24" customHeight="1"/>
    <row r="34" spans="1:30" ht="24" customHeight="1">
      <c r="A34" s="70" t="s">
        <v>48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24" customHeight="1">
      <c r="A35" s="71" t="s">
        <v>53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24" customHeight="1">
      <c r="A36" s="71" t="s">
        <v>54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24" customHeight="1">
      <c r="A37" s="71" t="s">
        <v>49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24" customHeight="1">
      <c r="A38" s="71" t="s">
        <v>50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24" customHeight="1">
      <c r="A39" s="71" t="s">
        <v>51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24" customHeight="1">
      <c r="A40" s="71" t="s">
        <v>52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24" customHeight="1"/>
    <row r="42" spans="1:30" ht="24" customHeight="1"/>
    <row r="43" spans="1:30" ht="24" customHeight="1"/>
    <row r="44" spans="1:30" ht="24" customHeight="1"/>
  </sheetData>
  <mergeCells count="82">
    <mergeCell ref="A1:M1"/>
    <mergeCell ref="E2:I2"/>
    <mergeCell ref="A3:A4"/>
    <mergeCell ref="E3:F3"/>
    <mergeCell ref="H3:I3"/>
    <mergeCell ref="E4:F4"/>
    <mergeCell ref="H4:I4"/>
    <mergeCell ref="A5:A7"/>
    <mergeCell ref="E5:F5"/>
    <mergeCell ref="H5:I5"/>
    <mergeCell ref="E6:F6"/>
    <mergeCell ref="H6:I6"/>
    <mergeCell ref="E7:F7"/>
    <mergeCell ref="H7:I7"/>
    <mergeCell ref="A10:A11"/>
    <mergeCell ref="E10:F10"/>
    <mergeCell ref="H10:I10"/>
    <mergeCell ref="E11:F11"/>
    <mergeCell ref="H11:I11"/>
    <mergeCell ref="A8:A9"/>
    <mergeCell ref="E8:F8"/>
    <mergeCell ref="H8:I8"/>
    <mergeCell ref="E9:F9"/>
    <mergeCell ref="H9:I9"/>
    <mergeCell ref="A14:A15"/>
    <mergeCell ref="E14:F14"/>
    <mergeCell ref="H14:I14"/>
    <mergeCell ref="E15:F15"/>
    <mergeCell ref="H15:I15"/>
    <mergeCell ref="A12:A13"/>
    <mergeCell ref="E12:F12"/>
    <mergeCell ref="H12:I12"/>
    <mergeCell ref="E13:F13"/>
    <mergeCell ref="H13:I13"/>
    <mergeCell ref="A16:A18"/>
    <mergeCell ref="E16:F16"/>
    <mergeCell ref="H16:I16"/>
    <mergeCell ref="E17:F17"/>
    <mergeCell ref="H17:I17"/>
    <mergeCell ref="E18:F18"/>
    <mergeCell ref="H18:I18"/>
    <mergeCell ref="A21:A22"/>
    <mergeCell ref="E21:F21"/>
    <mergeCell ref="H21:I21"/>
    <mergeCell ref="E22:F22"/>
    <mergeCell ref="H22:I22"/>
    <mergeCell ref="A19:A20"/>
    <mergeCell ref="E19:F19"/>
    <mergeCell ref="H19:I19"/>
    <mergeCell ref="E20:F20"/>
    <mergeCell ref="H20:I20"/>
    <mergeCell ref="A23:A24"/>
    <mergeCell ref="E23:F23"/>
    <mergeCell ref="H23:I23"/>
    <mergeCell ref="E24:F24"/>
    <mergeCell ref="H24:I24"/>
    <mergeCell ref="E27:F27"/>
    <mergeCell ref="H27:I27"/>
    <mergeCell ref="A28:A29"/>
    <mergeCell ref="E28:F28"/>
    <mergeCell ref="H28:I28"/>
    <mergeCell ref="E29:F29"/>
    <mergeCell ref="H29:I29"/>
    <mergeCell ref="A25:A27"/>
    <mergeCell ref="E25:F25"/>
    <mergeCell ref="H25:I25"/>
    <mergeCell ref="E26:F26"/>
    <mergeCell ref="H26:I26"/>
    <mergeCell ref="A30:A32"/>
    <mergeCell ref="E30:F30"/>
    <mergeCell ref="H30:I30"/>
    <mergeCell ref="E31:F31"/>
    <mergeCell ref="H31:I31"/>
    <mergeCell ref="E32:F32"/>
    <mergeCell ref="H32:I32"/>
    <mergeCell ref="A40:M40"/>
    <mergeCell ref="A34:M34"/>
    <mergeCell ref="A35:M35"/>
    <mergeCell ref="A36:M36"/>
    <mergeCell ref="A37:M37"/>
    <mergeCell ref="A38:M38"/>
    <mergeCell ref="A39:M39"/>
  </mergeCells>
  <phoneticPr fontId="20"/>
  <pageMargins left="0.11811023622047245" right="0.11811023622047245" top="0.15748031496062992" bottom="0.15748031496062992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4"/>
  <sheetViews>
    <sheetView view="pageBreakPreview" zoomScale="80" zoomScaleNormal="75" zoomScaleSheetLayoutView="80" workbookViewId="0">
      <selection activeCell="AP26" sqref="AP26:AQ27"/>
    </sheetView>
  </sheetViews>
  <sheetFormatPr defaultRowHeight="11.25"/>
  <cols>
    <col min="1" max="1" width="2.875" style="1" customWidth="1"/>
    <col min="2" max="63" width="2.25" style="1" customWidth="1"/>
    <col min="64" max="64" width="3.5" style="1" customWidth="1"/>
    <col min="65" max="67" width="2.25" style="1" customWidth="1"/>
    <col min="68" max="256" width="9" style="1"/>
    <col min="257" max="257" width="2.875" style="1" customWidth="1"/>
    <col min="258" max="319" width="2.25" style="1" customWidth="1"/>
    <col min="320" max="320" width="3.5" style="1" customWidth="1"/>
    <col min="321" max="323" width="2.25" style="1" customWidth="1"/>
    <col min="324" max="512" width="9" style="1"/>
    <col min="513" max="513" width="2.875" style="1" customWidth="1"/>
    <col min="514" max="575" width="2.25" style="1" customWidth="1"/>
    <col min="576" max="576" width="3.5" style="1" customWidth="1"/>
    <col min="577" max="579" width="2.25" style="1" customWidth="1"/>
    <col min="580" max="768" width="9" style="1"/>
    <col min="769" max="769" width="2.875" style="1" customWidth="1"/>
    <col min="770" max="831" width="2.25" style="1" customWidth="1"/>
    <col min="832" max="832" width="3.5" style="1" customWidth="1"/>
    <col min="833" max="835" width="2.25" style="1" customWidth="1"/>
    <col min="836" max="1024" width="9" style="1"/>
    <col min="1025" max="1025" width="2.875" style="1" customWidth="1"/>
    <col min="1026" max="1087" width="2.25" style="1" customWidth="1"/>
    <col min="1088" max="1088" width="3.5" style="1" customWidth="1"/>
    <col min="1089" max="1091" width="2.25" style="1" customWidth="1"/>
    <col min="1092" max="1280" width="9" style="1"/>
    <col min="1281" max="1281" width="2.875" style="1" customWidth="1"/>
    <col min="1282" max="1343" width="2.25" style="1" customWidth="1"/>
    <col min="1344" max="1344" width="3.5" style="1" customWidth="1"/>
    <col min="1345" max="1347" width="2.25" style="1" customWidth="1"/>
    <col min="1348" max="1536" width="9" style="1"/>
    <col min="1537" max="1537" width="2.875" style="1" customWidth="1"/>
    <col min="1538" max="1599" width="2.25" style="1" customWidth="1"/>
    <col min="1600" max="1600" width="3.5" style="1" customWidth="1"/>
    <col min="1601" max="1603" width="2.25" style="1" customWidth="1"/>
    <col min="1604" max="1792" width="9" style="1"/>
    <col min="1793" max="1793" width="2.875" style="1" customWidth="1"/>
    <col min="1794" max="1855" width="2.25" style="1" customWidth="1"/>
    <col min="1856" max="1856" width="3.5" style="1" customWidth="1"/>
    <col min="1857" max="1859" width="2.25" style="1" customWidth="1"/>
    <col min="1860" max="2048" width="9" style="1"/>
    <col min="2049" max="2049" width="2.875" style="1" customWidth="1"/>
    <col min="2050" max="2111" width="2.25" style="1" customWidth="1"/>
    <col min="2112" max="2112" width="3.5" style="1" customWidth="1"/>
    <col min="2113" max="2115" width="2.25" style="1" customWidth="1"/>
    <col min="2116" max="2304" width="9" style="1"/>
    <col min="2305" max="2305" width="2.875" style="1" customWidth="1"/>
    <col min="2306" max="2367" width="2.25" style="1" customWidth="1"/>
    <col min="2368" max="2368" width="3.5" style="1" customWidth="1"/>
    <col min="2369" max="2371" width="2.25" style="1" customWidth="1"/>
    <col min="2372" max="2560" width="9" style="1"/>
    <col min="2561" max="2561" width="2.875" style="1" customWidth="1"/>
    <col min="2562" max="2623" width="2.25" style="1" customWidth="1"/>
    <col min="2624" max="2624" width="3.5" style="1" customWidth="1"/>
    <col min="2625" max="2627" width="2.25" style="1" customWidth="1"/>
    <col min="2628" max="2816" width="9" style="1"/>
    <col min="2817" max="2817" width="2.875" style="1" customWidth="1"/>
    <col min="2818" max="2879" width="2.25" style="1" customWidth="1"/>
    <col min="2880" max="2880" width="3.5" style="1" customWidth="1"/>
    <col min="2881" max="2883" width="2.25" style="1" customWidth="1"/>
    <col min="2884" max="3072" width="9" style="1"/>
    <col min="3073" max="3073" width="2.875" style="1" customWidth="1"/>
    <col min="3074" max="3135" width="2.25" style="1" customWidth="1"/>
    <col min="3136" max="3136" width="3.5" style="1" customWidth="1"/>
    <col min="3137" max="3139" width="2.25" style="1" customWidth="1"/>
    <col min="3140" max="3328" width="9" style="1"/>
    <col min="3329" max="3329" width="2.875" style="1" customWidth="1"/>
    <col min="3330" max="3391" width="2.25" style="1" customWidth="1"/>
    <col min="3392" max="3392" width="3.5" style="1" customWidth="1"/>
    <col min="3393" max="3395" width="2.25" style="1" customWidth="1"/>
    <col min="3396" max="3584" width="9" style="1"/>
    <col min="3585" max="3585" width="2.875" style="1" customWidth="1"/>
    <col min="3586" max="3647" width="2.25" style="1" customWidth="1"/>
    <col min="3648" max="3648" width="3.5" style="1" customWidth="1"/>
    <col min="3649" max="3651" width="2.25" style="1" customWidth="1"/>
    <col min="3652" max="3840" width="9" style="1"/>
    <col min="3841" max="3841" width="2.875" style="1" customWidth="1"/>
    <col min="3842" max="3903" width="2.25" style="1" customWidth="1"/>
    <col min="3904" max="3904" width="3.5" style="1" customWidth="1"/>
    <col min="3905" max="3907" width="2.25" style="1" customWidth="1"/>
    <col min="3908" max="4096" width="9" style="1"/>
    <col min="4097" max="4097" width="2.875" style="1" customWidth="1"/>
    <col min="4098" max="4159" width="2.25" style="1" customWidth="1"/>
    <col min="4160" max="4160" width="3.5" style="1" customWidth="1"/>
    <col min="4161" max="4163" width="2.25" style="1" customWidth="1"/>
    <col min="4164" max="4352" width="9" style="1"/>
    <col min="4353" max="4353" width="2.875" style="1" customWidth="1"/>
    <col min="4354" max="4415" width="2.25" style="1" customWidth="1"/>
    <col min="4416" max="4416" width="3.5" style="1" customWidth="1"/>
    <col min="4417" max="4419" width="2.25" style="1" customWidth="1"/>
    <col min="4420" max="4608" width="9" style="1"/>
    <col min="4609" max="4609" width="2.875" style="1" customWidth="1"/>
    <col min="4610" max="4671" width="2.25" style="1" customWidth="1"/>
    <col min="4672" max="4672" width="3.5" style="1" customWidth="1"/>
    <col min="4673" max="4675" width="2.25" style="1" customWidth="1"/>
    <col min="4676" max="4864" width="9" style="1"/>
    <col min="4865" max="4865" width="2.875" style="1" customWidth="1"/>
    <col min="4866" max="4927" width="2.25" style="1" customWidth="1"/>
    <col min="4928" max="4928" width="3.5" style="1" customWidth="1"/>
    <col min="4929" max="4931" width="2.25" style="1" customWidth="1"/>
    <col min="4932" max="5120" width="9" style="1"/>
    <col min="5121" max="5121" width="2.875" style="1" customWidth="1"/>
    <col min="5122" max="5183" width="2.25" style="1" customWidth="1"/>
    <col min="5184" max="5184" width="3.5" style="1" customWidth="1"/>
    <col min="5185" max="5187" width="2.25" style="1" customWidth="1"/>
    <col min="5188" max="5376" width="9" style="1"/>
    <col min="5377" max="5377" width="2.875" style="1" customWidth="1"/>
    <col min="5378" max="5439" width="2.25" style="1" customWidth="1"/>
    <col min="5440" max="5440" width="3.5" style="1" customWidth="1"/>
    <col min="5441" max="5443" width="2.25" style="1" customWidth="1"/>
    <col min="5444" max="5632" width="9" style="1"/>
    <col min="5633" max="5633" width="2.875" style="1" customWidth="1"/>
    <col min="5634" max="5695" width="2.25" style="1" customWidth="1"/>
    <col min="5696" max="5696" width="3.5" style="1" customWidth="1"/>
    <col min="5697" max="5699" width="2.25" style="1" customWidth="1"/>
    <col min="5700" max="5888" width="9" style="1"/>
    <col min="5889" max="5889" width="2.875" style="1" customWidth="1"/>
    <col min="5890" max="5951" width="2.25" style="1" customWidth="1"/>
    <col min="5952" max="5952" width="3.5" style="1" customWidth="1"/>
    <col min="5953" max="5955" width="2.25" style="1" customWidth="1"/>
    <col min="5956" max="6144" width="9" style="1"/>
    <col min="6145" max="6145" width="2.875" style="1" customWidth="1"/>
    <col min="6146" max="6207" width="2.25" style="1" customWidth="1"/>
    <col min="6208" max="6208" width="3.5" style="1" customWidth="1"/>
    <col min="6209" max="6211" width="2.25" style="1" customWidth="1"/>
    <col min="6212" max="6400" width="9" style="1"/>
    <col min="6401" max="6401" width="2.875" style="1" customWidth="1"/>
    <col min="6402" max="6463" width="2.25" style="1" customWidth="1"/>
    <col min="6464" max="6464" width="3.5" style="1" customWidth="1"/>
    <col min="6465" max="6467" width="2.25" style="1" customWidth="1"/>
    <col min="6468" max="6656" width="9" style="1"/>
    <col min="6657" max="6657" width="2.875" style="1" customWidth="1"/>
    <col min="6658" max="6719" width="2.25" style="1" customWidth="1"/>
    <col min="6720" max="6720" width="3.5" style="1" customWidth="1"/>
    <col min="6721" max="6723" width="2.25" style="1" customWidth="1"/>
    <col min="6724" max="6912" width="9" style="1"/>
    <col min="6913" max="6913" width="2.875" style="1" customWidth="1"/>
    <col min="6914" max="6975" width="2.25" style="1" customWidth="1"/>
    <col min="6976" max="6976" width="3.5" style="1" customWidth="1"/>
    <col min="6977" max="6979" width="2.25" style="1" customWidth="1"/>
    <col min="6980" max="7168" width="9" style="1"/>
    <col min="7169" max="7169" width="2.875" style="1" customWidth="1"/>
    <col min="7170" max="7231" width="2.25" style="1" customWidth="1"/>
    <col min="7232" max="7232" width="3.5" style="1" customWidth="1"/>
    <col min="7233" max="7235" width="2.25" style="1" customWidth="1"/>
    <col min="7236" max="7424" width="9" style="1"/>
    <col min="7425" max="7425" width="2.875" style="1" customWidth="1"/>
    <col min="7426" max="7487" width="2.25" style="1" customWidth="1"/>
    <col min="7488" max="7488" width="3.5" style="1" customWidth="1"/>
    <col min="7489" max="7491" width="2.25" style="1" customWidth="1"/>
    <col min="7492" max="7680" width="9" style="1"/>
    <col min="7681" max="7681" width="2.875" style="1" customWidth="1"/>
    <col min="7682" max="7743" width="2.25" style="1" customWidth="1"/>
    <col min="7744" max="7744" width="3.5" style="1" customWidth="1"/>
    <col min="7745" max="7747" width="2.25" style="1" customWidth="1"/>
    <col min="7748" max="7936" width="9" style="1"/>
    <col min="7937" max="7937" width="2.875" style="1" customWidth="1"/>
    <col min="7938" max="7999" width="2.25" style="1" customWidth="1"/>
    <col min="8000" max="8000" width="3.5" style="1" customWidth="1"/>
    <col min="8001" max="8003" width="2.25" style="1" customWidth="1"/>
    <col min="8004" max="8192" width="9" style="1"/>
    <col min="8193" max="8193" width="2.875" style="1" customWidth="1"/>
    <col min="8194" max="8255" width="2.25" style="1" customWidth="1"/>
    <col min="8256" max="8256" width="3.5" style="1" customWidth="1"/>
    <col min="8257" max="8259" width="2.25" style="1" customWidth="1"/>
    <col min="8260" max="8448" width="9" style="1"/>
    <col min="8449" max="8449" width="2.875" style="1" customWidth="1"/>
    <col min="8450" max="8511" width="2.25" style="1" customWidth="1"/>
    <col min="8512" max="8512" width="3.5" style="1" customWidth="1"/>
    <col min="8513" max="8515" width="2.25" style="1" customWidth="1"/>
    <col min="8516" max="8704" width="9" style="1"/>
    <col min="8705" max="8705" width="2.875" style="1" customWidth="1"/>
    <col min="8706" max="8767" width="2.25" style="1" customWidth="1"/>
    <col min="8768" max="8768" width="3.5" style="1" customWidth="1"/>
    <col min="8769" max="8771" width="2.25" style="1" customWidth="1"/>
    <col min="8772" max="8960" width="9" style="1"/>
    <col min="8961" max="8961" width="2.875" style="1" customWidth="1"/>
    <col min="8962" max="9023" width="2.25" style="1" customWidth="1"/>
    <col min="9024" max="9024" width="3.5" style="1" customWidth="1"/>
    <col min="9025" max="9027" width="2.25" style="1" customWidth="1"/>
    <col min="9028" max="9216" width="9" style="1"/>
    <col min="9217" max="9217" width="2.875" style="1" customWidth="1"/>
    <col min="9218" max="9279" width="2.25" style="1" customWidth="1"/>
    <col min="9280" max="9280" width="3.5" style="1" customWidth="1"/>
    <col min="9281" max="9283" width="2.25" style="1" customWidth="1"/>
    <col min="9284" max="9472" width="9" style="1"/>
    <col min="9473" max="9473" width="2.875" style="1" customWidth="1"/>
    <col min="9474" max="9535" width="2.25" style="1" customWidth="1"/>
    <col min="9536" max="9536" width="3.5" style="1" customWidth="1"/>
    <col min="9537" max="9539" width="2.25" style="1" customWidth="1"/>
    <col min="9540" max="9728" width="9" style="1"/>
    <col min="9729" max="9729" width="2.875" style="1" customWidth="1"/>
    <col min="9730" max="9791" width="2.25" style="1" customWidth="1"/>
    <col min="9792" max="9792" width="3.5" style="1" customWidth="1"/>
    <col min="9793" max="9795" width="2.25" style="1" customWidth="1"/>
    <col min="9796" max="9984" width="9" style="1"/>
    <col min="9985" max="9985" width="2.875" style="1" customWidth="1"/>
    <col min="9986" max="10047" width="2.25" style="1" customWidth="1"/>
    <col min="10048" max="10048" width="3.5" style="1" customWidth="1"/>
    <col min="10049" max="10051" width="2.25" style="1" customWidth="1"/>
    <col min="10052" max="10240" width="9" style="1"/>
    <col min="10241" max="10241" width="2.875" style="1" customWidth="1"/>
    <col min="10242" max="10303" width="2.25" style="1" customWidth="1"/>
    <col min="10304" max="10304" width="3.5" style="1" customWidth="1"/>
    <col min="10305" max="10307" width="2.25" style="1" customWidth="1"/>
    <col min="10308" max="10496" width="9" style="1"/>
    <col min="10497" max="10497" width="2.875" style="1" customWidth="1"/>
    <col min="10498" max="10559" width="2.25" style="1" customWidth="1"/>
    <col min="10560" max="10560" width="3.5" style="1" customWidth="1"/>
    <col min="10561" max="10563" width="2.25" style="1" customWidth="1"/>
    <col min="10564" max="10752" width="9" style="1"/>
    <col min="10753" max="10753" width="2.875" style="1" customWidth="1"/>
    <col min="10754" max="10815" width="2.25" style="1" customWidth="1"/>
    <col min="10816" max="10816" width="3.5" style="1" customWidth="1"/>
    <col min="10817" max="10819" width="2.25" style="1" customWidth="1"/>
    <col min="10820" max="11008" width="9" style="1"/>
    <col min="11009" max="11009" width="2.875" style="1" customWidth="1"/>
    <col min="11010" max="11071" width="2.25" style="1" customWidth="1"/>
    <col min="11072" max="11072" width="3.5" style="1" customWidth="1"/>
    <col min="11073" max="11075" width="2.25" style="1" customWidth="1"/>
    <col min="11076" max="11264" width="9" style="1"/>
    <col min="11265" max="11265" width="2.875" style="1" customWidth="1"/>
    <col min="11266" max="11327" width="2.25" style="1" customWidth="1"/>
    <col min="11328" max="11328" width="3.5" style="1" customWidth="1"/>
    <col min="11329" max="11331" width="2.25" style="1" customWidth="1"/>
    <col min="11332" max="11520" width="9" style="1"/>
    <col min="11521" max="11521" width="2.875" style="1" customWidth="1"/>
    <col min="11522" max="11583" width="2.25" style="1" customWidth="1"/>
    <col min="11584" max="11584" width="3.5" style="1" customWidth="1"/>
    <col min="11585" max="11587" width="2.25" style="1" customWidth="1"/>
    <col min="11588" max="11776" width="9" style="1"/>
    <col min="11777" max="11777" width="2.875" style="1" customWidth="1"/>
    <col min="11778" max="11839" width="2.25" style="1" customWidth="1"/>
    <col min="11840" max="11840" width="3.5" style="1" customWidth="1"/>
    <col min="11841" max="11843" width="2.25" style="1" customWidth="1"/>
    <col min="11844" max="12032" width="9" style="1"/>
    <col min="12033" max="12033" width="2.875" style="1" customWidth="1"/>
    <col min="12034" max="12095" width="2.25" style="1" customWidth="1"/>
    <col min="12096" max="12096" width="3.5" style="1" customWidth="1"/>
    <col min="12097" max="12099" width="2.25" style="1" customWidth="1"/>
    <col min="12100" max="12288" width="9" style="1"/>
    <col min="12289" max="12289" width="2.875" style="1" customWidth="1"/>
    <col min="12290" max="12351" width="2.25" style="1" customWidth="1"/>
    <col min="12352" max="12352" width="3.5" style="1" customWidth="1"/>
    <col min="12353" max="12355" width="2.25" style="1" customWidth="1"/>
    <col min="12356" max="12544" width="9" style="1"/>
    <col min="12545" max="12545" width="2.875" style="1" customWidth="1"/>
    <col min="12546" max="12607" width="2.25" style="1" customWidth="1"/>
    <col min="12608" max="12608" width="3.5" style="1" customWidth="1"/>
    <col min="12609" max="12611" width="2.25" style="1" customWidth="1"/>
    <col min="12612" max="12800" width="9" style="1"/>
    <col min="12801" max="12801" width="2.875" style="1" customWidth="1"/>
    <col min="12802" max="12863" width="2.25" style="1" customWidth="1"/>
    <col min="12864" max="12864" width="3.5" style="1" customWidth="1"/>
    <col min="12865" max="12867" width="2.25" style="1" customWidth="1"/>
    <col min="12868" max="13056" width="9" style="1"/>
    <col min="13057" max="13057" width="2.875" style="1" customWidth="1"/>
    <col min="13058" max="13119" width="2.25" style="1" customWidth="1"/>
    <col min="13120" max="13120" width="3.5" style="1" customWidth="1"/>
    <col min="13121" max="13123" width="2.25" style="1" customWidth="1"/>
    <col min="13124" max="13312" width="9" style="1"/>
    <col min="13313" max="13313" width="2.875" style="1" customWidth="1"/>
    <col min="13314" max="13375" width="2.25" style="1" customWidth="1"/>
    <col min="13376" max="13376" width="3.5" style="1" customWidth="1"/>
    <col min="13377" max="13379" width="2.25" style="1" customWidth="1"/>
    <col min="13380" max="13568" width="9" style="1"/>
    <col min="13569" max="13569" width="2.875" style="1" customWidth="1"/>
    <col min="13570" max="13631" width="2.25" style="1" customWidth="1"/>
    <col min="13632" max="13632" width="3.5" style="1" customWidth="1"/>
    <col min="13633" max="13635" width="2.25" style="1" customWidth="1"/>
    <col min="13636" max="13824" width="9" style="1"/>
    <col min="13825" max="13825" width="2.875" style="1" customWidth="1"/>
    <col min="13826" max="13887" width="2.25" style="1" customWidth="1"/>
    <col min="13888" max="13888" width="3.5" style="1" customWidth="1"/>
    <col min="13889" max="13891" width="2.25" style="1" customWidth="1"/>
    <col min="13892" max="14080" width="9" style="1"/>
    <col min="14081" max="14081" width="2.875" style="1" customWidth="1"/>
    <col min="14082" max="14143" width="2.25" style="1" customWidth="1"/>
    <col min="14144" max="14144" width="3.5" style="1" customWidth="1"/>
    <col min="14145" max="14147" width="2.25" style="1" customWidth="1"/>
    <col min="14148" max="14336" width="9" style="1"/>
    <col min="14337" max="14337" width="2.875" style="1" customWidth="1"/>
    <col min="14338" max="14399" width="2.25" style="1" customWidth="1"/>
    <col min="14400" max="14400" width="3.5" style="1" customWidth="1"/>
    <col min="14401" max="14403" width="2.25" style="1" customWidth="1"/>
    <col min="14404" max="14592" width="9" style="1"/>
    <col min="14593" max="14593" width="2.875" style="1" customWidth="1"/>
    <col min="14594" max="14655" width="2.25" style="1" customWidth="1"/>
    <col min="14656" max="14656" width="3.5" style="1" customWidth="1"/>
    <col min="14657" max="14659" width="2.25" style="1" customWidth="1"/>
    <col min="14660" max="14848" width="9" style="1"/>
    <col min="14849" max="14849" width="2.875" style="1" customWidth="1"/>
    <col min="14850" max="14911" width="2.25" style="1" customWidth="1"/>
    <col min="14912" max="14912" width="3.5" style="1" customWidth="1"/>
    <col min="14913" max="14915" width="2.25" style="1" customWidth="1"/>
    <col min="14916" max="15104" width="9" style="1"/>
    <col min="15105" max="15105" width="2.875" style="1" customWidth="1"/>
    <col min="15106" max="15167" width="2.25" style="1" customWidth="1"/>
    <col min="15168" max="15168" width="3.5" style="1" customWidth="1"/>
    <col min="15169" max="15171" width="2.25" style="1" customWidth="1"/>
    <col min="15172" max="15360" width="9" style="1"/>
    <col min="15361" max="15361" width="2.875" style="1" customWidth="1"/>
    <col min="15362" max="15423" width="2.25" style="1" customWidth="1"/>
    <col min="15424" max="15424" width="3.5" style="1" customWidth="1"/>
    <col min="15425" max="15427" width="2.25" style="1" customWidth="1"/>
    <col min="15428" max="15616" width="9" style="1"/>
    <col min="15617" max="15617" width="2.875" style="1" customWidth="1"/>
    <col min="15618" max="15679" width="2.25" style="1" customWidth="1"/>
    <col min="15680" max="15680" width="3.5" style="1" customWidth="1"/>
    <col min="15681" max="15683" width="2.25" style="1" customWidth="1"/>
    <col min="15684" max="15872" width="9" style="1"/>
    <col min="15873" max="15873" width="2.875" style="1" customWidth="1"/>
    <col min="15874" max="15935" width="2.25" style="1" customWidth="1"/>
    <col min="15936" max="15936" width="3.5" style="1" customWidth="1"/>
    <col min="15937" max="15939" width="2.25" style="1" customWidth="1"/>
    <col min="15940" max="16128" width="9" style="1"/>
    <col min="16129" max="16129" width="2.875" style="1" customWidth="1"/>
    <col min="16130" max="16191" width="2.25" style="1" customWidth="1"/>
    <col min="16192" max="16192" width="3.5" style="1" customWidth="1"/>
    <col min="16193" max="16195" width="2.25" style="1" customWidth="1"/>
    <col min="16196" max="16384" width="9" style="1"/>
  </cols>
  <sheetData>
    <row r="1" spans="1:95" ht="12.75" customHeight="1" thickBot="1"/>
    <row r="2" spans="1:95" ht="12.75" customHeight="1" thickTop="1">
      <c r="E2" s="201" t="s">
        <v>28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3"/>
    </row>
    <row r="3" spans="1:95" ht="12.75" customHeight="1">
      <c r="E3" s="204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6"/>
    </row>
    <row r="4" spans="1:95" ht="12.75" customHeight="1" thickBot="1"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</row>
    <row r="5" spans="1:95" ht="24.75" customHeight="1" thickTop="1" thickBot="1"/>
    <row r="6" spans="1:95" ht="12.75" customHeight="1" thickTop="1">
      <c r="A6" s="210"/>
      <c r="B6" s="211"/>
      <c r="C6" s="211"/>
      <c r="D6" s="211"/>
      <c r="E6" s="211"/>
      <c r="F6" s="211"/>
      <c r="G6" s="212"/>
      <c r="H6" s="219" t="str">
        <f>B10</f>
        <v>七ヶ浜SC</v>
      </c>
      <c r="I6" s="219"/>
      <c r="J6" s="219"/>
      <c r="K6" s="219"/>
      <c r="L6" s="219"/>
      <c r="M6" s="222" t="str">
        <f>B14</f>
        <v>富谷ニ中</v>
      </c>
      <c r="N6" s="219"/>
      <c r="O6" s="219"/>
      <c r="P6" s="219"/>
      <c r="Q6" s="223"/>
      <c r="R6" s="219" t="str">
        <f>B18</f>
        <v>古川東中</v>
      </c>
      <c r="S6" s="219"/>
      <c r="T6" s="219"/>
      <c r="U6" s="219"/>
      <c r="V6" s="219"/>
      <c r="W6" s="222" t="str">
        <f>B22</f>
        <v>エスペランサ　登米</v>
      </c>
      <c r="X6" s="219"/>
      <c r="Y6" s="219"/>
      <c r="Z6" s="219"/>
      <c r="AA6" s="223"/>
      <c r="AB6" s="219" t="str">
        <f>B26</f>
        <v>FCみやぎ３ｎｄ</v>
      </c>
      <c r="AC6" s="219"/>
      <c r="AD6" s="219"/>
      <c r="AE6" s="219"/>
      <c r="AF6" s="219"/>
      <c r="AG6" s="222" t="str">
        <f>B30</f>
        <v>DUOパーク　　　２ｎｄ</v>
      </c>
      <c r="AH6" s="219"/>
      <c r="AI6" s="219"/>
      <c r="AJ6" s="219"/>
      <c r="AK6" s="223"/>
      <c r="AL6" s="228" t="s">
        <v>13</v>
      </c>
      <c r="AM6" s="192"/>
      <c r="AN6" s="192"/>
      <c r="AO6" s="192"/>
      <c r="AP6" s="192" t="s">
        <v>14</v>
      </c>
      <c r="AQ6" s="192"/>
      <c r="AR6" s="192"/>
      <c r="AS6" s="192"/>
      <c r="AT6" s="192" t="s">
        <v>15</v>
      </c>
      <c r="AU6" s="192"/>
      <c r="AV6" s="192"/>
      <c r="AW6" s="192"/>
      <c r="AX6" s="192" t="s">
        <v>16</v>
      </c>
      <c r="AY6" s="192"/>
      <c r="AZ6" s="192"/>
      <c r="BA6" s="192" t="s">
        <v>17</v>
      </c>
      <c r="BB6" s="192"/>
      <c r="BC6" s="192"/>
      <c r="BD6" s="192"/>
      <c r="BE6" s="192" t="s">
        <v>18</v>
      </c>
      <c r="BF6" s="192"/>
      <c r="BG6" s="192"/>
      <c r="BH6" s="192"/>
      <c r="BI6" s="192" t="s">
        <v>19</v>
      </c>
      <c r="BJ6" s="192"/>
      <c r="BK6" s="192"/>
      <c r="BL6" s="192"/>
      <c r="BM6" s="195" t="s">
        <v>20</v>
      </c>
      <c r="BN6" s="196"/>
      <c r="BO6" s="197"/>
    </row>
    <row r="7" spans="1:95" ht="12.75" customHeight="1">
      <c r="A7" s="213"/>
      <c r="B7" s="214"/>
      <c r="C7" s="214"/>
      <c r="D7" s="214"/>
      <c r="E7" s="214"/>
      <c r="F7" s="214"/>
      <c r="G7" s="215"/>
      <c r="H7" s="220"/>
      <c r="I7" s="220"/>
      <c r="J7" s="220"/>
      <c r="K7" s="220"/>
      <c r="L7" s="220"/>
      <c r="M7" s="224"/>
      <c r="N7" s="220"/>
      <c r="O7" s="220"/>
      <c r="P7" s="220"/>
      <c r="Q7" s="225"/>
      <c r="R7" s="220"/>
      <c r="S7" s="220"/>
      <c r="T7" s="220"/>
      <c r="U7" s="220"/>
      <c r="V7" s="220"/>
      <c r="W7" s="224"/>
      <c r="X7" s="220"/>
      <c r="Y7" s="220"/>
      <c r="Z7" s="220"/>
      <c r="AA7" s="225"/>
      <c r="AB7" s="220"/>
      <c r="AC7" s="220"/>
      <c r="AD7" s="220"/>
      <c r="AE7" s="220"/>
      <c r="AF7" s="220"/>
      <c r="AG7" s="224"/>
      <c r="AH7" s="220"/>
      <c r="AI7" s="220"/>
      <c r="AJ7" s="220"/>
      <c r="AK7" s="225"/>
      <c r="AL7" s="229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8"/>
      <c r="BN7" s="199"/>
      <c r="BO7" s="200"/>
      <c r="BT7" s="23"/>
      <c r="BU7" s="106">
        <v>1</v>
      </c>
      <c r="BV7" s="106"/>
      <c r="BW7" s="106">
        <v>2</v>
      </c>
      <c r="BX7" s="106"/>
      <c r="BY7" s="106">
        <v>3</v>
      </c>
      <c r="BZ7" s="106"/>
      <c r="CA7" s="106">
        <v>4</v>
      </c>
      <c r="CB7" s="106"/>
      <c r="CC7" s="106">
        <v>5</v>
      </c>
      <c r="CD7" s="106"/>
      <c r="CE7" s="106">
        <v>6</v>
      </c>
      <c r="CF7" s="106"/>
      <c r="CG7" s="106"/>
      <c r="CH7" s="106"/>
      <c r="CI7" s="106"/>
      <c r="CJ7" s="106"/>
      <c r="CK7" s="106"/>
      <c r="CL7" s="106"/>
      <c r="CM7" s="106"/>
      <c r="CN7" s="106"/>
    </row>
    <row r="8" spans="1:95" ht="12.75" customHeight="1">
      <c r="A8" s="213"/>
      <c r="B8" s="214"/>
      <c r="C8" s="214"/>
      <c r="D8" s="214"/>
      <c r="E8" s="214"/>
      <c r="F8" s="214"/>
      <c r="G8" s="215"/>
      <c r="H8" s="220"/>
      <c r="I8" s="220"/>
      <c r="J8" s="220"/>
      <c r="K8" s="220"/>
      <c r="L8" s="220"/>
      <c r="M8" s="224"/>
      <c r="N8" s="220"/>
      <c r="O8" s="220"/>
      <c r="P8" s="220"/>
      <c r="Q8" s="225"/>
      <c r="R8" s="220"/>
      <c r="S8" s="220"/>
      <c r="T8" s="220"/>
      <c r="U8" s="220"/>
      <c r="V8" s="220"/>
      <c r="W8" s="224"/>
      <c r="X8" s="220"/>
      <c r="Y8" s="220"/>
      <c r="Z8" s="220"/>
      <c r="AA8" s="225"/>
      <c r="AB8" s="220"/>
      <c r="AC8" s="220"/>
      <c r="AD8" s="220"/>
      <c r="AE8" s="220"/>
      <c r="AF8" s="220"/>
      <c r="AG8" s="224"/>
      <c r="AH8" s="220"/>
      <c r="AI8" s="220"/>
      <c r="AJ8" s="220"/>
      <c r="AK8" s="225"/>
      <c r="AL8" s="229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8"/>
      <c r="BN8" s="199"/>
      <c r="BO8" s="200"/>
      <c r="BT8" s="106">
        <v>1</v>
      </c>
      <c r="BU8" s="23"/>
      <c r="BV8" s="23"/>
      <c r="BW8" s="23" t="b">
        <f>ISBLANK(M10)</f>
        <v>1</v>
      </c>
      <c r="BX8" s="23" t="b">
        <f>ISBLANK(P10)</f>
        <v>1</v>
      </c>
      <c r="BY8" s="23" t="b">
        <f>ISBLANK(R10)</f>
        <v>1</v>
      </c>
      <c r="BZ8" s="23" t="b">
        <f>ISBLANK(U10)</f>
        <v>1</v>
      </c>
      <c r="CA8" s="23" t="b">
        <f>ISBLANK(W10)</f>
        <v>1</v>
      </c>
      <c r="CB8" s="23" t="b">
        <f>ISBLANK(Z10)</f>
        <v>1</v>
      </c>
      <c r="CC8" s="23" t="b">
        <f>ISBLANK(AB10)</f>
        <v>1</v>
      </c>
      <c r="CD8" s="23" t="b">
        <f>ISBLANK(AE10)</f>
        <v>1</v>
      </c>
      <c r="CE8" s="23" t="b">
        <f>ISBLANK(AG10)</f>
        <v>1</v>
      </c>
      <c r="CF8" s="23" t="b">
        <f>ISBLANK(AJ10)</f>
        <v>1</v>
      </c>
      <c r="CG8" s="23"/>
      <c r="CH8" s="23"/>
      <c r="CI8" s="23"/>
      <c r="CJ8" s="23"/>
      <c r="CK8" s="23"/>
      <c r="CL8" s="23"/>
      <c r="CM8" s="23"/>
      <c r="CN8" s="23"/>
      <c r="CQ8" s="1">
        <f>SUM(AN10*1000,AR10*100,BK10)</f>
        <v>0</v>
      </c>
    </row>
    <row r="9" spans="1:95" ht="12.75" customHeight="1" thickBot="1">
      <c r="A9" s="216"/>
      <c r="B9" s="217"/>
      <c r="C9" s="217"/>
      <c r="D9" s="217"/>
      <c r="E9" s="217"/>
      <c r="F9" s="217"/>
      <c r="G9" s="218"/>
      <c r="H9" s="221"/>
      <c r="I9" s="221"/>
      <c r="J9" s="221"/>
      <c r="K9" s="221"/>
      <c r="L9" s="221"/>
      <c r="M9" s="226"/>
      <c r="N9" s="221"/>
      <c r="O9" s="221"/>
      <c r="P9" s="221"/>
      <c r="Q9" s="227"/>
      <c r="R9" s="221"/>
      <c r="S9" s="221"/>
      <c r="T9" s="221"/>
      <c r="U9" s="221"/>
      <c r="V9" s="221"/>
      <c r="W9" s="226"/>
      <c r="X9" s="221"/>
      <c r="Y9" s="221"/>
      <c r="Z9" s="221"/>
      <c r="AA9" s="227"/>
      <c r="AB9" s="221"/>
      <c r="AC9" s="221"/>
      <c r="AD9" s="221"/>
      <c r="AE9" s="221"/>
      <c r="AF9" s="221"/>
      <c r="AG9" s="226"/>
      <c r="AH9" s="221"/>
      <c r="AI9" s="221"/>
      <c r="AJ9" s="221"/>
      <c r="AK9" s="227"/>
      <c r="AL9" s="230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8"/>
      <c r="BN9" s="199"/>
      <c r="BO9" s="200"/>
      <c r="BT9" s="106"/>
      <c r="BU9" s="23"/>
      <c r="BV9" s="23"/>
      <c r="BW9" s="23" t="b">
        <f>ISBLANK(M12)</f>
        <v>1</v>
      </c>
      <c r="BX9" s="23" t="b">
        <f>ISBLANK(P12)</f>
        <v>1</v>
      </c>
      <c r="BY9" s="23" t="b">
        <f>ISBLANK(R12)</f>
        <v>1</v>
      </c>
      <c r="BZ9" s="23" t="b">
        <f>ISBLANK(U12)</f>
        <v>1</v>
      </c>
      <c r="CA9" s="23" t="b">
        <f>ISBLANK(W12)</f>
        <v>1</v>
      </c>
      <c r="CB9" s="23" t="b">
        <f>ISBLANK(Z12)</f>
        <v>1</v>
      </c>
      <c r="CC9" s="23" t="b">
        <f>ISBLANK(AB12)</f>
        <v>1</v>
      </c>
      <c r="CD9" s="23" t="b">
        <f>ISBLANK(AE12)</f>
        <v>1</v>
      </c>
      <c r="CE9" s="23" t="b">
        <f>ISBLANK(AG12)</f>
        <v>1</v>
      </c>
      <c r="CF9" s="23" t="b">
        <f>ISBLANK(AJ12)</f>
        <v>1</v>
      </c>
      <c r="CG9" s="23"/>
      <c r="CH9" s="23"/>
      <c r="CI9" s="23"/>
      <c r="CJ9" s="23"/>
      <c r="CK9" s="23"/>
      <c r="CL9" s="23"/>
      <c r="CM9" s="23"/>
      <c r="CN9" s="23"/>
      <c r="CQ9" s="1">
        <f>SUM(AN14*1000,AR14*100,BK14)</f>
        <v>0</v>
      </c>
    </row>
    <row r="10" spans="1:95" ht="12.75" customHeight="1" thickTop="1">
      <c r="A10" s="185">
        <v>1</v>
      </c>
      <c r="B10" s="186" t="s">
        <v>31</v>
      </c>
      <c r="C10" s="187"/>
      <c r="D10" s="187"/>
      <c r="E10" s="187"/>
      <c r="F10" s="188"/>
      <c r="G10" s="191" t="s">
        <v>21</v>
      </c>
      <c r="H10" s="149"/>
      <c r="I10" s="149"/>
      <c r="J10" s="149"/>
      <c r="K10" s="149"/>
      <c r="L10" s="149"/>
      <c r="M10" s="111"/>
      <c r="N10" s="112"/>
      <c r="O10" s="24" t="s">
        <v>22</v>
      </c>
      <c r="P10" s="112"/>
      <c r="Q10" s="113"/>
      <c r="R10" s="111"/>
      <c r="S10" s="112"/>
      <c r="T10" s="24" t="s">
        <v>22</v>
      </c>
      <c r="U10" s="112"/>
      <c r="V10" s="113"/>
      <c r="W10" s="111"/>
      <c r="X10" s="112"/>
      <c r="Y10" s="24" t="s">
        <v>22</v>
      </c>
      <c r="Z10" s="112"/>
      <c r="AA10" s="113"/>
      <c r="AB10" s="111"/>
      <c r="AC10" s="112"/>
      <c r="AD10" s="24" t="s">
        <v>22</v>
      </c>
      <c r="AE10" s="112"/>
      <c r="AF10" s="113"/>
      <c r="AG10" s="111"/>
      <c r="AH10" s="112"/>
      <c r="AI10" s="24" t="s">
        <v>22</v>
      </c>
      <c r="AJ10" s="112"/>
      <c r="AK10" s="113"/>
      <c r="AL10" s="155">
        <f>COUNTIF(M11:AK11,"○")</f>
        <v>0</v>
      </c>
      <c r="AM10" s="115"/>
      <c r="AN10" s="115">
        <f>SUM(AL10:AM13)</f>
        <v>0</v>
      </c>
      <c r="AO10" s="115"/>
      <c r="AP10" s="115">
        <f>COUNTIF(M11:AK11,"△")</f>
        <v>0</v>
      </c>
      <c r="AQ10" s="115"/>
      <c r="AR10" s="115">
        <f>SUM(AP10:AQ13)</f>
        <v>0</v>
      </c>
      <c r="AS10" s="115"/>
      <c r="AT10" s="115">
        <f>COUNTIF(M11:AK11,"●")</f>
        <v>0</v>
      </c>
      <c r="AU10" s="115"/>
      <c r="AV10" s="115">
        <f>SUM(AT10:AU13)</f>
        <v>0</v>
      </c>
      <c r="AW10" s="115"/>
      <c r="AX10" s="179">
        <f>SUM(AN10*3,AR10)</f>
        <v>0</v>
      </c>
      <c r="AY10" s="180"/>
      <c r="AZ10" s="181"/>
      <c r="BA10" s="115">
        <f>SUM(W10,AB10,AG10,R10,M10)</f>
        <v>0</v>
      </c>
      <c r="BB10" s="115"/>
      <c r="BC10" s="115">
        <f>SUM(BA10:BB13)</f>
        <v>0</v>
      </c>
      <c r="BD10" s="115"/>
      <c r="BE10" s="115">
        <f>SUM(Z10,AE10,AJ10,U10,P10)</f>
        <v>0</v>
      </c>
      <c r="BF10" s="115"/>
      <c r="BG10" s="115">
        <f>SUM(BE10:BF13)</f>
        <v>0</v>
      </c>
      <c r="BH10" s="115"/>
      <c r="BI10" s="115">
        <f>BA10-BE10</f>
        <v>0</v>
      </c>
      <c r="BJ10" s="115"/>
      <c r="BK10" s="115">
        <f>BC10-BG10</f>
        <v>0</v>
      </c>
      <c r="BL10" s="115"/>
      <c r="BM10" s="182">
        <f>RANK(CQ8,$CQ$8:$CQ$17)</f>
        <v>1</v>
      </c>
      <c r="BN10" s="183"/>
      <c r="BO10" s="184"/>
      <c r="BT10" s="106">
        <v>2</v>
      </c>
      <c r="BU10" s="23" t="b">
        <f>ISBLANK(H14)</f>
        <v>0</v>
      </c>
      <c r="BV10" s="23" t="b">
        <f>ISBLANK(K14)</f>
        <v>0</v>
      </c>
      <c r="BW10" s="23"/>
      <c r="BX10" s="23"/>
      <c r="BY10" s="23" t="b">
        <f>ISBLANK(R14)</f>
        <v>1</v>
      </c>
      <c r="BZ10" s="23" t="b">
        <f>ISBLANK(U14)</f>
        <v>1</v>
      </c>
      <c r="CA10" s="23" t="b">
        <f>ISBLANK(W14)</f>
        <v>1</v>
      </c>
      <c r="CB10" s="23" t="b">
        <f>ISBLANK(Z14)</f>
        <v>1</v>
      </c>
      <c r="CC10" s="23" t="b">
        <f>ISBLANK(AB14)</f>
        <v>1</v>
      </c>
      <c r="CD10" s="23" t="b">
        <f>ISBLANK(AE14)</f>
        <v>1</v>
      </c>
      <c r="CE10" s="23" t="b">
        <f>ISBLANK(AG14)</f>
        <v>1</v>
      </c>
      <c r="CF10" s="23" t="b">
        <f>ISBLANK(AJ14)</f>
        <v>1</v>
      </c>
      <c r="CG10" s="23"/>
      <c r="CH10" s="23"/>
      <c r="CI10" s="23"/>
      <c r="CJ10" s="23"/>
      <c r="CK10" s="23"/>
      <c r="CL10" s="23"/>
      <c r="CM10" s="23"/>
      <c r="CN10" s="23"/>
      <c r="CQ10" s="1">
        <f>SUM(AN18*1000,AR18*100,BK18)</f>
        <v>0</v>
      </c>
    </row>
    <row r="11" spans="1:95" ht="12.75" customHeight="1">
      <c r="A11" s="158"/>
      <c r="B11" s="111"/>
      <c r="C11" s="112"/>
      <c r="D11" s="112"/>
      <c r="E11" s="112"/>
      <c r="F11" s="189"/>
      <c r="G11" s="167"/>
      <c r="H11" s="149"/>
      <c r="I11" s="149"/>
      <c r="J11" s="149"/>
      <c r="K11" s="149"/>
      <c r="L11" s="149"/>
      <c r="M11" s="136" t="str">
        <f>IF(AND(BW8,BX8),"",IF(M10&gt;P10,"○",IF(M10=P10,"△","●")))</f>
        <v/>
      </c>
      <c r="N11" s="137"/>
      <c r="O11" s="137"/>
      <c r="P11" s="137"/>
      <c r="Q11" s="138"/>
      <c r="R11" s="136" t="str">
        <f>IF(AND(BY8,BZ8),"",IF(R10&gt;U10,"○",IF(R10=U10,"△","●")))</f>
        <v/>
      </c>
      <c r="S11" s="137"/>
      <c r="T11" s="137"/>
      <c r="U11" s="137"/>
      <c r="V11" s="138"/>
      <c r="W11" s="136" t="str">
        <f>IF(AND(CA8,CB8),"",IF(W10&gt;Z10,"○",IF(W10=Z10,"△","●")))</f>
        <v/>
      </c>
      <c r="X11" s="137"/>
      <c r="Y11" s="137"/>
      <c r="Z11" s="137"/>
      <c r="AA11" s="138"/>
      <c r="AB11" s="136" t="str">
        <f>IF(AND(CC8,CD8),"",IF(AB10&gt;AE10,"○",IF(AB10=AE10,"△","●")))</f>
        <v/>
      </c>
      <c r="AC11" s="137"/>
      <c r="AD11" s="137"/>
      <c r="AE11" s="137"/>
      <c r="AF11" s="138"/>
      <c r="AG11" s="136" t="str">
        <f>IF(AND(CE8,CF8),"",IF(AG10&gt;AJ10,"○",IF(AG10=AJ10,"△","●")))</f>
        <v/>
      </c>
      <c r="AH11" s="137"/>
      <c r="AI11" s="137"/>
      <c r="AJ11" s="137"/>
      <c r="AK11" s="138"/>
      <c r="AL11" s="154"/>
      <c r="AM11" s="117"/>
      <c r="AN11" s="115"/>
      <c r="AO11" s="115"/>
      <c r="AP11" s="117"/>
      <c r="AQ11" s="117"/>
      <c r="AR11" s="115"/>
      <c r="AS11" s="115"/>
      <c r="AT11" s="117"/>
      <c r="AU11" s="117"/>
      <c r="AV11" s="115"/>
      <c r="AW11" s="115"/>
      <c r="AX11" s="130"/>
      <c r="AY11" s="131"/>
      <c r="AZ11" s="132"/>
      <c r="BA11" s="117"/>
      <c r="BB11" s="117"/>
      <c r="BC11" s="115"/>
      <c r="BD11" s="115"/>
      <c r="BE11" s="117"/>
      <c r="BF11" s="117"/>
      <c r="BG11" s="115"/>
      <c r="BH11" s="115"/>
      <c r="BI11" s="117"/>
      <c r="BJ11" s="117"/>
      <c r="BK11" s="115"/>
      <c r="BL11" s="115"/>
      <c r="BM11" s="121"/>
      <c r="BN11" s="122"/>
      <c r="BO11" s="123"/>
      <c r="BT11" s="106"/>
      <c r="BU11" s="23" t="b">
        <f>ISBLANK(H16)</f>
        <v>0</v>
      </c>
      <c r="BV11" s="23" t="b">
        <f>ISBLANK(K16)</f>
        <v>0</v>
      </c>
      <c r="BW11" s="23"/>
      <c r="BX11" s="23"/>
      <c r="BY11" s="23" t="b">
        <f>ISBLANK(R16)</f>
        <v>1</v>
      </c>
      <c r="BZ11" s="23" t="b">
        <f>ISBLANK(U16)</f>
        <v>1</v>
      </c>
      <c r="CA11" s="23" t="b">
        <f>ISBLANK(W16)</f>
        <v>1</v>
      </c>
      <c r="CB11" s="23" t="b">
        <f>ISBLANK(Z16)</f>
        <v>1</v>
      </c>
      <c r="CC11" s="23" t="b">
        <f>ISBLANK(AB16)</f>
        <v>1</v>
      </c>
      <c r="CD11" s="23" t="b">
        <f>ISBLANK(AE16)</f>
        <v>1</v>
      </c>
      <c r="CE11" s="23" t="b">
        <f>ISBLANK(AG16)</f>
        <v>1</v>
      </c>
      <c r="CF11" s="23" t="b">
        <f>ISBLANK(AJ16)</f>
        <v>1</v>
      </c>
      <c r="CG11" s="23"/>
      <c r="CH11" s="23"/>
      <c r="CI11" s="23"/>
      <c r="CJ11" s="23"/>
      <c r="CK11" s="23"/>
      <c r="CL11" s="23"/>
      <c r="CM11" s="23"/>
      <c r="CN11" s="23"/>
      <c r="CQ11" s="1">
        <f>SUM(AN22*1000,AR22*100,BK22)</f>
        <v>0</v>
      </c>
    </row>
    <row r="12" spans="1:95" ht="12.75" customHeight="1">
      <c r="A12" s="158"/>
      <c r="B12" s="111"/>
      <c r="C12" s="112"/>
      <c r="D12" s="112"/>
      <c r="E12" s="112"/>
      <c r="F12" s="189"/>
      <c r="G12" s="107" t="s">
        <v>23</v>
      </c>
      <c r="H12" s="149"/>
      <c r="I12" s="149"/>
      <c r="J12" s="149"/>
      <c r="K12" s="149"/>
      <c r="L12" s="149"/>
      <c r="M12" s="111"/>
      <c r="N12" s="112"/>
      <c r="O12" s="24" t="s">
        <v>22</v>
      </c>
      <c r="P12" s="112"/>
      <c r="Q12" s="113"/>
      <c r="R12" s="111"/>
      <c r="S12" s="112"/>
      <c r="T12" s="24" t="s">
        <v>22</v>
      </c>
      <c r="U12" s="112"/>
      <c r="V12" s="113"/>
      <c r="W12" s="111"/>
      <c r="X12" s="112"/>
      <c r="Y12" s="24" t="s">
        <v>22</v>
      </c>
      <c r="Z12" s="112"/>
      <c r="AA12" s="113"/>
      <c r="AB12" s="111"/>
      <c r="AC12" s="112"/>
      <c r="AD12" s="24" t="s">
        <v>22</v>
      </c>
      <c r="AE12" s="112"/>
      <c r="AF12" s="113"/>
      <c r="AG12" s="111"/>
      <c r="AH12" s="112"/>
      <c r="AI12" s="24" t="s">
        <v>22</v>
      </c>
      <c r="AJ12" s="112"/>
      <c r="AK12" s="113"/>
      <c r="AL12" s="155">
        <f>COUNTIF(M13:AK13,"○")</f>
        <v>0</v>
      </c>
      <c r="AM12" s="115"/>
      <c r="AN12" s="115"/>
      <c r="AO12" s="115"/>
      <c r="AP12" s="115">
        <f>COUNTIF(M13:AK13,"△")</f>
        <v>0</v>
      </c>
      <c r="AQ12" s="115"/>
      <c r="AR12" s="115"/>
      <c r="AS12" s="115"/>
      <c r="AT12" s="115">
        <f>COUNTIF(M13:AK13,"●")</f>
        <v>0</v>
      </c>
      <c r="AU12" s="115"/>
      <c r="AV12" s="115"/>
      <c r="AW12" s="115"/>
      <c r="AX12" s="130"/>
      <c r="AY12" s="131"/>
      <c r="AZ12" s="132"/>
      <c r="BA12" s="115">
        <f>SUM(W12,AB12,AG12,R12,M12)</f>
        <v>0</v>
      </c>
      <c r="BB12" s="115"/>
      <c r="BC12" s="115"/>
      <c r="BD12" s="115"/>
      <c r="BE12" s="115">
        <f>SUM(Z12,AE12,AJ12,U12,P12)</f>
        <v>0</v>
      </c>
      <c r="BF12" s="115"/>
      <c r="BG12" s="115"/>
      <c r="BH12" s="115"/>
      <c r="BI12" s="115">
        <f>BA12-BE12</f>
        <v>0</v>
      </c>
      <c r="BJ12" s="115"/>
      <c r="BK12" s="115"/>
      <c r="BL12" s="115"/>
      <c r="BM12" s="121"/>
      <c r="BN12" s="122"/>
      <c r="BO12" s="123"/>
      <c r="BT12" s="106">
        <v>3</v>
      </c>
      <c r="BU12" s="23" t="b">
        <f>ISBLANK(H18)</f>
        <v>0</v>
      </c>
      <c r="BV12" s="23" t="b">
        <f>ISBLANK(K18)</f>
        <v>0</v>
      </c>
      <c r="BW12" s="23" t="b">
        <f>ISBLANK(M18)</f>
        <v>0</v>
      </c>
      <c r="BX12" s="23" t="b">
        <f>ISBLANK(P18)</f>
        <v>0</v>
      </c>
      <c r="BY12" s="23"/>
      <c r="BZ12" s="23"/>
      <c r="CA12" s="23" t="b">
        <f>ISBLANK(W18)</f>
        <v>1</v>
      </c>
      <c r="CB12" s="23" t="b">
        <f>ISBLANK(Z18)</f>
        <v>1</v>
      </c>
      <c r="CC12" s="23" t="b">
        <f>ISBLANK(AB18)</f>
        <v>1</v>
      </c>
      <c r="CD12" s="23" t="b">
        <f>ISBLANK(AE18)</f>
        <v>1</v>
      </c>
      <c r="CE12" s="23" t="b">
        <f>ISBLANK(AG18)</f>
        <v>1</v>
      </c>
      <c r="CF12" s="23" t="b">
        <f>ISBLANK(AJ18)</f>
        <v>1</v>
      </c>
      <c r="CG12" s="23"/>
      <c r="CH12" s="23"/>
      <c r="CI12" s="23"/>
      <c r="CJ12" s="23"/>
      <c r="CK12" s="23"/>
      <c r="CL12" s="23"/>
      <c r="CM12" s="23"/>
      <c r="CN12" s="23"/>
      <c r="CQ12" s="1">
        <f>SUM(AN26*1000,AR26*100,BK26)</f>
        <v>0</v>
      </c>
    </row>
    <row r="13" spans="1:95" ht="12.75" customHeight="1" thickBot="1">
      <c r="A13" s="158"/>
      <c r="B13" s="139"/>
      <c r="C13" s="140"/>
      <c r="D13" s="140"/>
      <c r="E13" s="140"/>
      <c r="F13" s="190"/>
      <c r="G13" s="108"/>
      <c r="H13" s="149"/>
      <c r="I13" s="149"/>
      <c r="J13" s="149"/>
      <c r="K13" s="149"/>
      <c r="L13" s="149"/>
      <c r="M13" s="111" t="str">
        <f>IF(AND(BW9,BX9),"",IF(M12&gt;P12,"○",IF(M12=P12,"△","●")))</f>
        <v/>
      </c>
      <c r="N13" s="112"/>
      <c r="O13" s="112"/>
      <c r="P13" s="112"/>
      <c r="Q13" s="113"/>
      <c r="R13" s="111" t="str">
        <f>IF(AND(BY9,BZ9),"",IF(R12&gt;U12,"○",IF(R12=U12,"△","●")))</f>
        <v/>
      </c>
      <c r="S13" s="112"/>
      <c r="T13" s="112"/>
      <c r="U13" s="112"/>
      <c r="V13" s="113"/>
      <c r="W13" s="111" t="str">
        <f>IF(AND(CA9,CB9),"",IF(W12&gt;Z12,"○",IF(W12=Z12,"△","●")))</f>
        <v/>
      </c>
      <c r="X13" s="112"/>
      <c r="Y13" s="112"/>
      <c r="Z13" s="112"/>
      <c r="AA13" s="113"/>
      <c r="AB13" s="111" t="str">
        <f>IF(AND(CC9,CD9),"",IF(AB12&gt;AE12,"○",IF(AB12=AE12,"△","●")))</f>
        <v/>
      </c>
      <c r="AC13" s="112"/>
      <c r="AD13" s="112"/>
      <c r="AE13" s="112"/>
      <c r="AF13" s="113"/>
      <c r="AG13" s="111" t="str">
        <f>IF(AND(CE9,CF9),"",IF(AG12&gt;AJ12,"○",IF(AG12=AJ12,"△","●")))</f>
        <v/>
      </c>
      <c r="AH13" s="112"/>
      <c r="AI13" s="112"/>
      <c r="AJ13" s="112"/>
      <c r="AK13" s="113"/>
      <c r="AL13" s="155"/>
      <c r="AM13" s="115"/>
      <c r="AN13" s="116"/>
      <c r="AO13" s="116"/>
      <c r="AP13" s="115"/>
      <c r="AQ13" s="115"/>
      <c r="AR13" s="116"/>
      <c r="AS13" s="116"/>
      <c r="AT13" s="115"/>
      <c r="AU13" s="115"/>
      <c r="AV13" s="116"/>
      <c r="AW13" s="116"/>
      <c r="AX13" s="133"/>
      <c r="AY13" s="134"/>
      <c r="AZ13" s="135"/>
      <c r="BA13" s="117"/>
      <c r="BB13" s="117"/>
      <c r="BC13" s="116"/>
      <c r="BD13" s="116"/>
      <c r="BE13" s="115"/>
      <c r="BF13" s="115"/>
      <c r="BG13" s="116"/>
      <c r="BH13" s="116"/>
      <c r="BI13" s="115"/>
      <c r="BJ13" s="115"/>
      <c r="BK13" s="116"/>
      <c r="BL13" s="116"/>
      <c r="BM13" s="124"/>
      <c r="BN13" s="125"/>
      <c r="BO13" s="126"/>
      <c r="BT13" s="106"/>
      <c r="BU13" s="23" t="b">
        <f>ISBLANK(H20)</f>
        <v>0</v>
      </c>
      <c r="BV13" s="23" t="b">
        <f>ISBLANK(K20)</f>
        <v>0</v>
      </c>
      <c r="BW13" s="23" t="b">
        <f>ISBLANK(M20)</f>
        <v>0</v>
      </c>
      <c r="BX13" s="23" t="b">
        <f>ISBLANK(P20)</f>
        <v>0</v>
      </c>
      <c r="BY13" s="23"/>
      <c r="BZ13" s="23"/>
      <c r="CA13" s="23" t="b">
        <f>ISBLANK(W20)</f>
        <v>1</v>
      </c>
      <c r="CB13" s="23" t="b">
        <f>ISBLANK(Z20)</f>
        <v>1</v>
      </c>
      <c r="CC13" s="23" t="b">
        <f>ISBLANK(AB20)</f>
        <v>1</v>
      </c>
      <c r="CD13" s="23" t="b">
        <f>ISBLANK(AE20)</f>
        <v>1</v>
      </c>
      <c r="CE13" s="23" t="b">
        <f>ISBLANK(AG20)</f>
        <v>1</v>
      </c>
      <c r="CF13" s="23" t="b">
        <f>ISBLANK(AJ20)</f>
        <v>1</v>
      </c>
      <c r="CG13" s="23"/>
      <c r="CH13" s="23"/>
      <c r="CI13" s="23"/>
      <c r="CJ13" s="23"/>
      <c r="CK13" s="23"/>
      <c r="CL13" s="23"/>
      <c r="CM13" s="23"/>
      <c r="CN13" s="23"/>
      <c r="CQ13" s="1">
        <f>SUM(AN30*1000,AR30*100,BK30)</f>
        <v>0</v>
      </c>
    </row>
    <row r="14" spans="1:95" ht="12.75" customHeight="1">
      <c r="A14" s="157">
        <v>2</v>
      </c>
      <c r="B14" s="175" t="s">
        <v>32</v>
      </c>
      <c r="C14" s="112"/>
      <c r="D14" s="112"/>
      <c r="E14" s="112"/>
      <c r="F14" s="112"/>
      <c r="G14" s="166" t="s">
        <v>21</v>
      </c>
      <c r="H14" s="168" t="str">
        <f>IF(BX9,"",P12)</f>
        <v/>
      </c>
      <c r="I14" s="144"/>
      <c r="J14" s="25" t="s">
        <v>22</v>
      </c>
      <c r="K14" s="144" t="str">
        <f>IF(BW9,"",M12)</f>
        <v/>
      </c>
      <c r="L14" s="144"/>
      <c r="M14" s="176"/>
      <c r="N14" s="147"/>
      <c r="O14" s="147"/>
      <c r="P14" s="147"/>
      <c r="Q14" s="148"/>
      <c r="R14" s="146"/>
      <c r="S14" s="144"/>
      <c r="T14" s="25" t="s">
        <v>22</v>
      </c>
      <c r="U14" s="144"/>
      <c r="V14" s="145"/>
      <c r="W14" s="146"/>
      <c r="X14" s="144"/>
      <c r="Y14" s="25" t="s">
        <v>22</v>
      </c>
      <c r="Z14" s="144"/>
      <c r="AA14" s="145"/>
      <c r="AB14" s="146"/>
      <c r="AC14" s="144"/>
      <c r="AD14" s="25" t="s">
        <v>22</v>
      </c>
      <c r="AE14" s="144"/>
      <c r="AF14" s="145"/>
      <c r="AG14" s="146"/>
      <c r="AH14" s="144"/>
      <c r="AI14" s="25" t="s">
        <v>22</v>
      </c>
      <c r="AJ14" s="144"/>
      <c r="AK14" s="145"/>
      <c r="AL14" s="153">
        <f>COUNTIF(H15:AK15,"○")</f>
        <v>0</v>
      </c>
      <c r="AM14" s="114"/>
      <c r="AN14" s="114">
        <f>SUM(AL14:AM17)</f>
        <v>0</v>
      </c>
      <c r="AO14" s="114"/>
      <c r="AP14" s="114">
        <f>COUNTIF(H15:AK15,"△")</f>
        <v>0</v>
      </c>
      <c r="AQ14" s="114"/>
      <c r="AR14" s="114">
        <f>SUM(AP14:AQ17)</f>
        <v>0</v>
      </c>
      <c r="AS14" s="114"/>
      <c r="AT14" s="114">
        <f>COUNTIF(H15:AK15,"●")</f>
        <v>0</v>
      </c>
      <c r="AU14" s="114"/>
      <c r="AV14" s="114">
        <f>SUM(AT14:AU17)</f>
        <v>0</v>
      </c>
      <c r="AW14" s="114"/>
      <c r="AX14" s="127">
        <f>SUM(AN14*3,AR14)</f>
        <v>0</v>
      </c>
      <c r="AY14" s="128"/>
      <c r="AZ14" s="129"/>
      <c r="BA14" s="114">
        <f>SUM(R14,AB14,AG14,W14,H14)</f>
        <v>0</v>
      </c>
      <c r="BB14" s="114"/>
      <c r="BC14" s="127">
        <f>SUM(BA14:BB17)</f>
        <v>0</v>
      </c>
      <c r="BD14" s="129"/>
      <c r="BE14" s="127">
        <f>SUM(U14,AE14,AJ14,Z14,K14)</f>
        <v>0</v>
      </c>
      <c r="BF14" s="129"/>
      <c r="BG14" s="127">
        <f>SUM(BE14:BF17)</f>
        <v>0</v>
      </c>
      <c r="BH14" s="129"/>
      <c r="BI14" s="127">
        <f>BA14-BE14</f>
        <v>0</v>
      </c>
      <c r="BJ14" s="129"/>
      <c r="BK14" s="114">
        <f>BC14-BG14</f>
        <v>0</v>
      </c>
      <c r="BL14" s="114"/>
      <c r="BM14" s="118">
        <f>RANK(CQ9,$CQ$8:$CQ$17)</f>
        <v>1</v>
      </c>
      <c r="BN14" s="119"/>
      <c r="BO14" s="120"/>
      <c r="BT14" s="106">
        <v>4</v>
      </c>
      <c r="BU14" s="23" t="b">
        <f>ISBLANK(H22)</f>
        <v>0</v>
      </c>
      <c r="BV14" s="23" t="b">
        <f>ISBLANK(K22)</f>
        <v>0</v>
      </c>
      <c r="BW14" s="23" t="b">
        <f>ISBLANK(M22)</f>
        <v>0</v>
      </c>
      <c r="BX14" s="23" t="b">
        <f>ISBLANK(P22)</f>
        <v>0</v>
      </c>
      <c r="BY14" s="23" t="b">
        <f>ISBLANK(R22)</f>
        <v>0</v>
      </c>
      <c r="BZ14" s="23" t="b">
        <f>ISBLANK(U22)</f>
        <v>0</v>
      </c>
      <c r="CA14" s="23"/>
      <c r="CB14" s="23"/>
      <c r="CC14" s="23" t="b">
        <f>ISBLANK(AB22)</f>
        <v>1</v>
      </c>
      <c r="CD14" s="23" t="b">
        <f>ISBLANK(AE22)</f>
        <v>1</v>
      </c>
      <c r="CE14" s="23" t="b">
        <f>ISBLANK(AG22)</f>
        <v>1</v>
      </c>
      <c r="CF14" s="23" t="b">
        <f>ISBLANK(AJ22)</f>
        <v>1</v>
      </c>
      <c r="CG14" s="23"/>
      <c r="CH14" s="23"/>
      <c r="CI14" s="23"/>
      <c r="CJ14" s="23"/>
      <c r="CK14" s="23"/>
      <c r="CL14" s="23"/>
      <c r="CM14" s="23"/>
      <c r="CN14" s="23"/>
    </row>
    <row r="15" spans="1:95" ht="12.75" customHeight="1">
      <c r="A15" s="158"/>
      <c r="B15" s="111"/>
      <c r="C15" s="112"/>
      <c r="D15" s="112"/>
      <c r="E15" s="112"/>
      <c r="F15" s="112"/>
      <c r="G15" s="167"/>
      <c r="H15" s="142" t="str">
        <f>IF(AND(BU10,BV10),IF(H14&gt;K14,"○",IF(H14=K14,"△",IF(H14&lt;K14,"●"))),"")</f>
        <v/>
      </c>
      <c r="I15" s="137"/>
      <c r="J15" s="137"/>
      <c r="K15" s="137"/>
      <c r="L15" s="137"/>
      <c r="M15" s="177"/>
      <c r="N15" s="149"/>
      <c r="O15" s="149"/>
      <c r="P15" s="149"/>
      <c r="Q15" s="150"/>
      <c r="R15" s="136" t="str">
        <f>IF(AND(BY10,BZ10),"",IF(R14&gt;U14,"○",IF(R14=U14,"△","●")))</f>
        <v/>
      </c>
      <c r="S15" s="137"/>
      <c r="T15" s="137"/>
      <c r="U15" s="137"/>
      <c r="V15" s="138"/>
      <c r="W15" s="136" t="str">
        <f>IF(AND(CA10,CB10),"",IF(W14&gt;Z14,"○",IF(W14=Z14,"△","●")))</f>
        <v/>
      </c>
      <c r="X15" s="137"/>
      <c r="Y15" s="137"/>
      <c r="Z15" s="137"/>
      <c r="AA15" s="138"/>
      <c r="AB15" s="136" t="str">
        <f>IF(AND(CC10,CD10),"",IF(AB14&gt;AE14,"○",IF(AB14=AE14,"△","●")))</f>
        <v/>
      </c>
      <c r="AC15" s="137"/>
      <c r="AD15" s="137"/>
      <c r="AE15" s="137"/>
      <c r="AF15" s="138"/>
      <c r="AG15" s="136" t="str">
        <f>IF(AND(CE10,CF10),"",IF(AG14&gt;AJ14,"○",IF(AG14=AJ14,"△","●")))</f>
        <v/>
      </c>
      <c r="AH15" s="137"/>
      <c r="AI15" s="137"/>
      <c r="AJ15" s="137"/>
      <c r="AK15" s="138"/>
      <c r="AL15" s="154"/>
      <c r="AM15" s="117"/>
      <c r="AN15" s="115"/>
      <c r="AO15" s="115"/>
      <c r="AP15" s="117"/>
      <c r="AQ15" s="117"/>
      <c r="AR15" s="115"/>
      <c r="AS15" s="115"/>
      <c r="AT15" s="117"/>
      <c r="AU15" s="117"/>
      <c r="AV15" s="115"/>
      <c r="AW15" s="115"/>
      <c r="AX15" s="130"/>
      <c r="AY15" s="131"/>
      <c r="AZ15" s="132"/>
      <c r="BA15" s="117"/>
      <c r="BB15" s="117"/>
      <c r="BC15" s="130"/>
      <c r="BD15" s="132"/>
      <c r="BE15" s="173"/>
      <c r="BF15" s="174"/>
      <c r="BG15" s="130"/>
      <c r="BH15" s="132"/>
      <c r="BI15" s="173"/>
      <c r="BJ15" s="174"/>
      <c r="BK15" s="115"/>
      <c r="BL15" s="115"/>
      <c r="BM15" s="121"/>
      <c r="BN15" s="122"/>
      <c r="BO15" s="123"/>
      <c r="BT15" s="106"/>
      <c r="BU15" s="23" t="b">
        <f>ISBLANK(H24)</f>
        <v>0</v>
      </c>
      <c r="BV15" s="23" t="b">
        <f>ISBLANK(K24)</f>
        <v>0</v>
      </c>
      <c r="BW15" s="23" t="b">
        <f>ISBLANK(M24)</f>
        <v>0</v>
      </c>
      <c r="BX15" s="23" t="b">
        <f>ISBLANK(P24)</f>
        <v>0</v>
      </c>
      <c r="BY15" s="23" t="b">
        <f>ISBLANK(R24)</f>
        <v>0</v>
      </c>
      <c r="BZ15" s="23" t="b">
        <f>ISBLANK(U24)</f>
        <v>0</v>
      </c>
      <c r="CA15" s="23"/>
      <c r="CB15" s="23"/>
      <c r="CC15" s="23" t="b">
        <f>ISBLANK(AB24)</f>
        <v>1</v>
      </c>
      <c r="CD15" s="23" t="b">
        <f>ISBLANK(AE24)</f>
        <v>1</v>
      </c>
      <c r="CE15" s="23" t="b">
        <f>ISBLANK(AG24)</f>
        <v>1</v>
      </c>
      <c r="CF15" s="23" t="b">
        <f>ISBLANK(AJ24)</f>
        <v>1</v>
      </c>
      <c r="CG15" s="23"/>
      <c r="CH15" s="23"/>
      <c r="CI15" s="23"/>
      <c r="CJ15" s="23"/>
      <c r="CK15" s="23"/>
      <c r="CL15" s="23"/>
      <c r="CM15" s="23"/>
      <c r="CN15" s="23"/>
    </row>
    <row r="16" spans="1:95" ht="12.75" customHeight="1">
      <c r="A16" s="158"/>
      <c r="B16" s="111"/>
      <c r="C16" s="112"/>
      <c r="D16" s="112"/>
      <c r="E16" s="112"/>
      <c r="F16" s="112"/>
      <c r="G16" s="107" t="s">
        <v>23</v>
      </c>
      <c r="H16" s="172" t="str">
        <f>IF(BX8,"",P10)</f>
        <v/>
      </c>
      <c r="I16" s="112"/>
      <c r="J16" s="24" t="s">
        <v>22</v>
      </c>
      <c r="K16" s="112" t="str">
        <f>IF(BW8,"",M10)</f>
        <v/>
      </c>
      <c r="L16" s="112"/>
      <c r="M16" s="177"/>
      <c r="N16" s="149"/>
      <c r="O16" s="149"/>
      <c r="P16" s="149"/>
      <c r="Q16" s="150"/>
      <c r="R16" s="111"/>
      <c r="S16" s="112"/>
      <c r="T16" s="24" t="s">
        <v>24</v>
      </c>
      <c r="U16" s="112"/>
      <c r="V16" s="113"/>
      <c r="W16" s="111"/>
      <c r="X16" s="112"/>
      <c r="Y16" s="24" t="s">
        <v>22</v>
      </c>
      <c r="Z16" s="112"/>
      <c r="AA16" s="113"/>
      <c r="AB16" s="111"/>
      <c r="AC16" s="112"/>
      <c r="AD16" s="24" t="s">
        <v>22</v>
      </c>
      <c r="AE16" s="112"/>
      <c r="AF16" s="113"/>
      <c r="AG16" s="111"/>
      <c r="AH16" s="112"/>
      <c r="AI16" s="24" t="s">
        <v>22</v>
      </c>
      <c r="AJ16" s="112"/>
      <c r="AK16" s="113"/>
      <c r="AL16" s="155">
        <f>COUNTIF(H17:AK17,"○")</f>
        <v>0</v>
      </c>
      <c r="AM16" s="115"/>
      <c r="AN16" s="115"/>
      <c r="AO16" s="115"/>
      <c r="AP16" s="115">
        <f>COUNTIF(H17:AK17,"△")</f>
        <v>0</v>
      </c>
      <c r="AQ16" s="115"/>
      <c r="AR16" s="115"/>
      <c r="AS16" s="115"/>
      <c r="AT16" s="115">
        <f>COUNTIF(H17:AK17,"●")</f>
        <v>0</v>
      </c>
      <c r="AU16" s="115"/>
      <c r="AV16" s="115"/>
      <c r="AW16" s="115"/>
      <c r="AX16" s="130"/>
      <c r="AY16" s="131"/>
      <c r="AZ16" s="132"/>
      <c r="BA16" s="115">
        <f>SUM(R16,AB16,AG16,W16,H16)</f>
        <v>0</v>
      </c>
      <c r="BB16" s="115"/>
      <c r="BC16" s="130"/>
      <c r="BD16" s="132"/>
      <c r="BE16" s="170">
        <f>SUM(U16,AE16,AJ16,Z16,K16)</f>
        <v>0</v>
      </c>
      <c r="BF16" s="171"/>
      <c r="BG16" s="130"/>
      <c r="BH16" s="132"/>
      <c r="BI16" s="170">
        <f>BA16-BE16</f>
        <v>0</v>
      </c>
      <c r="BJ16" s="171"/>
      <c r="BK16" s="115"/>
      <c r="BL16" s="115"/>
      <c r="BM16" s="121"/>
      <c r="BN16" s="122"/>
      <c r="BO16" s="123"/>
      <c r="BT16" s="106">
        <v>5</v>
      </c>
      <c r="BU16" s="23" t="b">
        <f>ISBLANK(H26)</f>
        <v>0</v>
      </c>
      <c r="BV16" s="23" t="b">
        <f>ISBLANK(K26)</f>
        <v>0</v>
      </c>
      <c r="BW16" s="23" t="b">
        <f>ISBLANK(M26)</f>
        <v>0</v>
      </c>
      <c r="BX16" s="23" t="b">
        <f>ISBLANK(P26)</f>
        <v>0</v>
      </c>
      <c r="BY16" s="23" t="b">
        <f>ISBLANK(R26)</f>
        <v>0</v>
      </c>
      <c r="BZ16" s="23" t="b">
        <f>ISBLANK(U26)</f>
        <v>0</v>
      </c>
      <c r="CA16" s="23" t="b">
        <f>ISBLANK(W26)</f>
        <v>0</v>
      </c>
      <c r="CB16" s="23" t="b">
        <f>ISBLANK(Z26)</f>
        <v>0</v>
      </c>
      <c r="CC16" s="23"/>
      <c r="CD16" s="23"/>
      <c r="CE16" s="23" t="b">
        <f>ISBLANK(AG26)</f>
        <v>1</v>
      </c>
      <c r="CF16" s="23" t="b">
        <f>ISBLANK(AJ26)</f>
        <v>1</v>
      </c>
      <c r="CG16" s="23"/>
      <c r="CH16" s="23"/>
      <c r="CI16" s="23"/>
      <c r="CJ16" s="23"/>
      <c r="CK16" s="23"/>
      <c r="CL16" s="23"/>
      <c r="CM16" s="23"/>
      <c r="CN16" s="23"/>
    </row>
    <row r="17" spans="1:92" ht="12.75" customHeight="1" thickBot="1">
      <c r="A17" s="159"/>
      <c r="B17" s="139"/>
      <c r="C17" s="140"/>
      <c r="D17" s="140"/>
      <c r="E17" s="140"/>
      <c r="F17" s="140"/>
      <c r="G17" s="108"/>
      <c r="H17" s="143" t="str">
        <f>IF(AND(BU11,BV11),IF(H16&gt;K16,"○",IF(H16=K16,"△","●")),"")</f>
        <v/>
      </c>
      <c r="I17" s="140"/>
      <c r="J17" s="140"/>
      <c r="K17" s="140"/>
      <c r="L17" s="140"/>
      <c r="M17" s="178"/>
      <c r="N17" s="151"/>
      <c r="O17" s="151"/>
      <c r="P17" s="151"/>
      <c r="Q17" s="152"/>
      <c r="R17" s="139" t="str">
        <f>IF(AND(BY11,BZ11),"",IF(R16&gt;U16,"○",IF(R16=U16,"△","●")))</f>
        <v/>
      </c>
      <c r="S17" s="140"/>
      <c r="T17" s="140"/>
      <c r="U17" s="140"/>
      <c r="V17" s="141"/>
      <c r="W17" s="139" t="str">
        <f>IF(AND(CA11,CB11),"",IF(W16&gt;Z16,"○",IF(W16=Z16,"△","●")))</f>
        <v/>
      </c>
      <c r="X17" s="140"/>
      <c r="Y17" s="140"/>
      <c r="Z17" s="140"/>
      <c r="AA17" s="141"/>
      <c r="AB17" s="139" t="str">
        <f>IF(AND(CC11,CD11),"",IF(AB16&gt;AE16,"○",IF(AB16=AE16,"△","●")))</f>
        <v/>
      </c>
      <c r="AC17" s="140"/>
      <c r="AD17" s="140"/>
      <c r="AE17" s="140"/>
      <c r="AF17" s="141"/>
      <c r="AG17" s="139" t="str">
        <f>IF(AND(CE11,CF11),"",IF(AG16&gt;AJ16,"○",IF(AG16=AJ16,"△","●")))</f>
        <v/>
      </c>
      <c r="AH17" s="140"/>
      <c r="AI17" s="140"/>
      <c r="AJ17" s="140"/>
      <c r="AK17" s="141"/>
      <c r="AL17" s="15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33"/>
      <c r="AY17" s="134"/>
      <c r="AZ17" s="135"/>
      <c r="BA17" s="116"/>
      <c r="BB17" s="116"/>
      <c r="BC17" s="133"/>
      <c r="BD17" s="135"/>
      <c r="BE17" s="133"/>
      <c r="BF17" s="135"/>
      <c r="BG17" s="133"/>
      <c r="BH17" s="135"/>
      <c r="BI17" s="133"/>
      <c r="BJ17" s="135"/>
      <c r="BK17" s="116"/>
      <c r="BL17" s="116"/>
      <c r="BM17" s="121"/>
      <c r="BN17" s="122"/>
      <c r="BO17" s="123"/>
      <c r="BT17" s="106"/>
      <c r="BU17" s="23" t="b">
        <f>ISBLANK(H28)</f>
        <v>0</v>
      </c>
      <c r="BV17" s="23" t="b">
        <f>ISBLANK(K28)</f>
        <v>0</v>
      </c>
      <c r="BW17" s="23" t="b">
        <f>ISBLANK(M28)</f>
        <v>0</v>
      </c>
      <c r="BX17" s="23" t="b">
        <f>ISBLANK(P28)</f>
        <v>0</v>
      </c>
      <c r="BY17" s="23" t="b">
        <f>ISBLANK(R28)</f>
        <v>0</v>
      </c>
      <c r="BZ17" s="23" t="b">
        <f>ISBLANK(U28)</f>
        <v>0</v>
      </c>
      <c r="CA17" s="23" t="b">
        <f>ISBLANK(W28)</f>
        <v>1</v>
      </c>
      <c r="CB17" s="23" t="b">
        <f>ISBLANK(Z28)</f>
        <v>1</v>
      </c>
      <c r="CC17" s="23"/>
      <c r="CD17" s="23"/>
      <c r="CE17" s="23" t="b">
        <f>ISBLANK(AG28)</f>
        <v>1</v>
      </c>
      <c r="CF17" s="23" t="b">
        <f>ISBLANK(AJ28)</f>
        <v>1</v>
      </c>
      <c r="CG17" s="23"/>
      <c r="CH17" s="23"/>
      <c r="CI17" s="23"/>
      <c r="CJ17" s="23"/>
      <c r="CK17" s="23"/>
      <c r="CL17" s="23"/>
      <c r="CM17" s="23"/>
      <c r="CN17" s="23"/>
    </row>
    <row r="18" spans="1:92" ht="12.75" customHeight="1">
      <c r="A18" s="158">
        <v>3</v>
      </c>
      <c r="B18" s="169" t="s">
        <v>33</v>
      </c>
      <c r="C18" s="163"/>
      <c r="D18" s="163"/>
      <c r="E18" s="163"/>
      <c r="F18" s="163"/>
      <c r="G18" s="166" t="s">
        <v>21</v>
      </c>
      <c r="H18" s="112" t="str">
        <f>IF(BZ9,"",U12)</f>
        <v/>
      </c>
      <c r="I18" s="112"/>
      <c r="J18" s="24" t="s">
        <v>22</v>
      </c>
      <c r="K18" s="112" t="str">
        <f>IF(BY9,"",R12)</f>
        <v/>
      </c>
      <c r="L18" s="112"/>
      <c r="M18" s="146" t="str">
        <f>IF(BZ11,"",U16)</f>
        <v/>
      </c>
      <c r="N18" s="144"/>
      <c r="O18" s="25" t="s">
        <v>22</v>
      </c>
      <c r="P18" s="144" t="str">
        <f>IF(BY11,"",R16)</f>
        <v/>
      </c>
      <c r="Q18" s="145"/>
      <c r="R18" s="149"/>
      <c r="S18" s="149"/>
      <c r="T18" s="149"/>
      <c r="U18" s="149"/>
      <c r="V18" s="149"/>
      <c r="W18" s="111"/>
      <c r="X18" s="112"/>
      <c r="Y18" s="24" t="s">
        <v>22</v>
      </c>
      <c r="Z18" s="112"/>
      <c r="AA18" s="113"/>
      <c r="AB18" s="111"/>
      <c r="AC18" s="112"/>
      <c r="AD18" s="24" t="s">
        <v>22</v>
      </c>
      <c r="AE18" s="112"/>
      <c r="AF18" s="113"/>
      <c r="AG18" s="111"/>
      <c r="AH18" s="112"/>
      <c r="AI18" s="24" t="s">
        <v>22</v>
      </c>
      <c r="AJ18" s="112"/>
      <c r="AK18" s="113"/>
      <c r="AL18" s="155">
        <f>COUNTIF(H19:AK19,"○")</f>
        <v>0</v>
      </c>
      <c r="AM18" s="115"/>
      <c r="AN18" s="114">
        <f>SUM(AL18:AM21)</f>
        <v>0</v>
      </c>
      <c r="AO18" s="114"/>
      <c r="AP18" s="115">
        <f>COUNTIF(H19:AK19,"△")</f>
        <v>0</v>
      </c>
      <c r="AQ18" s="115"/>
      <c r="AR18" s="114">
        <f>SUM(AP18:AQ21)</f>
        <v>0</v>
      </c>
      <c r="AS18" s="114"/>
      <c r="AT18" s="115">
        <f>COUNTIF(H19:AK19,"●")</f>
        <v>0</v>
      </c>
      <c r="AU18" s="115"/>
      <c r="AV18" s="114">
        <f>SUM(AT18:AU21)</f>
        <v>0</v>
      </c>
      <c r="AW18" s="114"/>
      <c r="AX18" s="127">
        <f>SUM(AN18*3,AR18)</f>
        <v>0</v>
      </c>
      <c r="AY18" s="128"/>
      <c r="AZ18" s="129"/>
      <c r="BA18" s="115">
        <f>SUM(M18,W18,AG18,AB18,H18)</f>
        <v>0</v>
      </c>
      <c r="BB18" s="115"/>
      <c r="BC18" s="114">
        <f>SUM(BA18:BB21)</f>
        <v>0</v>
      </c>
      <c r="BD18" s="114"/>
      <c r="BE18" s="115">
        <f>SUM(AE18,Z18,AJ18,P18,K18)</f>
        <v>0</v>
      </c>
      <c r="BF18" s="115"/>
      <c r="BG18" s="114">
        <f>SUM(BE18:BF21)</f>
        <v>0</v>
      </c>
      <c r="BH18" s="114"/>
      <c r="BI18" s="115">
        <f>BA18-BE18</f>
        <v>0</v>
      </c>
      <c r="BJ18" s="115"/>
      <c r="BK18" s="114">
        <f>BC18-BG18</f>
        <v>0</v>
      </c>
      <c r="BL18" s="114"/>
      <c r="BM18" s="118">
        <f>RANK(CQ10,$CQ$8:$CQ$17)</f>
        <v>1</v>
      </c>
      <c r="BN18" s="119"/>
      <c r="BO18" s="120"/>
      <c r="BT18" s="106">
        <v>6</v>
      </c>
      <c r="BU18" s="23" t="b">
        <f>ISBLANK(H30)</f>
        <v>0</v>
      </c>
      <c r="BV18" s="23" t="b">
        <f>ISBLANK(K30)</f>
        <v>0</v>
      </c>
      <c r="BW18" s="23" t="b">
        <f>ISBLANK(M30)</f>
        <v>0</v>
      </c>
      <c r="BX18" s="23" t="b">
        <f>ISBLANK(P30)</f>
        <v>0</v>
      </c>
      <c r="BY18" s="23" t="b">
        <f>ISBLANK(R30)</f>
        <v>0</v>
      </c>
      <c r="BZ18" s="23" t="b">
        <f>ISBLANK(U30)</f>
        <v>0</v>
      </c>
      <c r="CA18" s="23" t="b">
        <f>ISBLANK(W30)</f>
        <v>0</v>
      </c>
      <c r="CB18" s="23" t="b">
        <f>ISBLANK(Z30)</f>
        <v>0</v>
      </c>
      <c r="CC18" s="23" t="b">
        <f>ISBLANK(AB30)</f>
        <v>0</v>
      </c>
      <c r="CD18" s="23" t="b">
        <f>ISBLANK(AE30)</f>
        <v>0</v>
      </c>
      <c r="CE18" s="23"/>
      <c r="CF18" s="23"/>
      <c r="CG18" s="23"/>
      <c r="CH18" s="23"/>
      <c r="CI18" s="23"/>
      <c r="CJ18" s="23"/>
      <c r="CK18" s="23"/>
      <c r="CL18" s="23"/>
      <c r="CM18" s="23"/>
      <c r="CN18" s="23"/>
    </row>
    <row r="19" spans="1:92" ht="12.75" customHeight="1">
      <c r="A19" s="158"/>
      <c r="B19" s="162"/>
      <c r="C19" s="163"/>
      <c r="D19" s="163"/>
      <c r="E19" s="163"/>
      <c r="F19" s="163"/>
      <c r="G19" s="167"/>
      <c r="H19" s="142" t="str">
        <f>IF(AND(BU12,BV12),IF(H18&gt;K18,"○",IF(H18=K18,"△",IF(H18&lt;K18,"●"))),"")</f>
        <v/>
      </c>
      <c r="I19" s="137"/>
      <c r="J19" s="137"/>
      <c r="K19" s="137"/>
      <c r="L19" s="137"/>
      <c r="M19" s="136" t="str">
        <f>IF(AND(BW12,BX12),IF(M18&gt;P18,"○",IF(M18=P18,"△",IF(M18&lt;P18,"●"))),"")</f>
        <v/>
      </c>
      <c r="N19" s="137"/>
      <c r="O19" s="137"/>
      <c r="P19" s="137"/>
      <c r="Q19" s="138"/>
      <c r="R19" s="149"/>
      <c r="S19" s="149"/>
      <c r="T19" s="149"/>
      <c r="U19" s="149"/>
      <c r="V19" s="149"/>
      <c r="W19" s="136" t="str">
        <f>IF(AND(CA12,CB12),"",IF(W18&gt;Z18,"○",IF(W18=Z18,"△","●")))</f>
        <v/>
      </c>
      <c r="X19" s="137"/>
      <c r="Y19" s="137"/>
      <c r="Z19" s="137"/>
      <c r="AA19" s="138"/>
      <c r="AB19" s="136" t="str">
        <f>IF(AND(CC12,CD12),"",IF(AB18&gt;AE18,"○",IF(AB18=AE18,"△","●")))</f>
        <v/>
      </c>
      <c r="AC19" s="137"/>
      <c r="AD19" s="137"/>
      <c r="AE19" s="137"/>
      <c r="AF19" s="138"/>
      <c r="AG19" s="136" t="str">
        <f>IF(AND(CE12,CF12),"",IF(AG18&gt;AJ18,"○",IF(AG18=AJ18,"△","●")))</f>
        <v/>
      </c>
      <c r="AH19" s="137"/>
      <c r="AI19" s="137"/>
      <c r="AJ19" s="137"/>
      <c r="AK19" s="138"/>
      <c r="AL19" s="154"/>
      <c r="AM19" s="117"/>
      <c r="AN19" s="115"/>
      <c r="AO19" s="115"/>
      <c r="AP19" s="117"/>
      <c r="AQ19" s="117"/>
      <c r="AR19" s="115"/>
      <c r="AS19" s="115"/>
      <c r="AT19" s="117"/>
      <c r="AU19" s="117"/>
      <c r="AV19" s="115"/>
      <c r="AW19" s="115"/>
      <c r="AX19" s="130"/>
      <c r="AY19" s="131"/>
      <c r="AZ19" s="132"/>
      <c r="BA19" s="117"/>
      <c r="BB19" s="117"/>
      <c r="BC19" s="115"/>
      <c r="BD19" s="115"/>
      <c r="BE19" s="117"/>
      <c r="BF19" s="117"/>
      <c r="BG19" s="115"/>
      <c r="BH19" s="115"/>
      <c r="BI19" s="117"/>
      <c r="BJ19" s="117"/>
      <c r="BK19" s="115"/>
      <c r="BL19" s="115"/>
      <c r="BM19" s="121"/>
      <c r="BN19" s="122"/>
      <c r="BO19" s="123"/>
      <c r="BT19" s="106"/>
      <c r="BU19" s="23" t="b">
        <f>ISBLANK(H32)</f>
        <v>0</v>
      </c>
      <c r="BV19" s="23" t="b">
        <f>ISBLANK(K32)</f>
        <v>0</v>
      </c>
      <c r="BW19" s="23" t="b">
        <f>ISBLANK(M32)</f>
        <v>0</v>
      </c>
      <c r="BX19" s="23" t="b">
        <f>ISBLANK(P32)</f>
        <v>0</v>
      </c>
      <c r="BY19" s="23" t="b">
        <f>ISBLANK(R32)</f>
        <v>0</v>
      </c>
      <c r="BZ19" s="23" t="b">
        <f>ISBLANK(U32)</f>
        <v>0</v>
      </c>
      <c r="CA19" s="23" t="b">
        <f>ISBLANK(W32)</f>
        <v>0</v>
      </c>
      <c r="CB19" s="23" t="b">
        <f>ISBLANK(Z32)</f>
        <v>0</v>
      </c>
      <c r="CC19" s="23" t="b">
        <f>ISBLANK(AB32)</f>
        <v>0</v>
      </c>
      <c r="CD19" s="23" t="b">
        <f>ISBLANK(AE32)</f>
        <v>0</v>
      </c>
      <c r="CE19" s="23"/>
      <c r="CF19" s="23"/>
      <c r="CG19" s="23"/>
      <c r="CH19" s="23"/>
      <c r="CI19" s="23"/>
      <c r="CJ19" s="23"/>
      <c r="CK19" s="23"/>
      <c r="CL19" s="23"/>
      <c r="CM19" s="23"/>
      <c r="CN19" s="23"/>
    </row>
    <row r="20" spans="1:92" ht="12.75" customHeight="1">
      <c r="A20" s="158"/>
      <c r="B20" s="162"/>
      <c r="C20" s="163"/>
      <c r="D20" s="163"/>
      <c r="E20" s="163"/>
      <c r="F20" s="163"/>
      <c r="G20" s="107" t="s">
        <v>23</v>
      </c>
      <c r="H20" s="109" t="str">
        <f>IF(BZ8,"",U10)</f>
        <v/>
      </c>
      <c r="I20" s="110"/>
      <c r="J20" s="24" t="s">
        <v>22</v>
      </c>
      <c r="K20" s="110" t="str">
        <f>IF(BY8,"",R10)</f>
        <v/>
      </c>
      <c r="L20" s="110"/>
      <c r="M20" s="111" t="str">
        <f>IF(CB10,"",U14)</f>
        <v/>
      </c>
      <c r="N20" s="112"/>
      <c r="O20" s="24" t="s">
        <v>22</v>
      </c>
      <c r="P20" s="112" t="str">
        <f>IF(CA10,"",R14)</f>
        <v/>
      </c>
      <c r="Q20" s="113"/>
      <c r="R20" s="149"/>
      <c r="S20" s="149"/>
      <c r="T20" s="149"/>
      <c r="U20" s="149"/>
      <c r="V20" s="149"/>
      <c r="W20" s="111"/>
      <c r="X20" s="112"/>
      <c r="Y20" s="24" t="s">
        <v>22</v>
      </c>
      <c r="Z20" s="112"/>
      <c r="AA20" s="113"/>
      <c r="AB20" s="111"/>
      <c r="AC20" s="112"/>
      <c r="AD20" s="24" t="s">
        <v>22</v>
      </c>
      <c r="AE20" s="112"/>
      <c r="AF20" s="113"/>
      <c r="AG20" s="111"/>
      <c r="AH20" s="112"/>
      <c r="AI20" s="24" t="s">
        <v>22</v>
      </c>
      <c r="AJ20" s="112"/>
      <c r="AK20" s="113"/>
      <c r="AL20" s="155">
        <f>COUNTIF(H21:AK21,"○")</f>
        <v>0</v>
      </c>
      <c r="AM20" s="115"/>
      <c r="AN20" s="115"/>
      <c r="AO20" s="115"/>
      <c r="AP20" s="115">
        <f>COUNTIF(H21:AK21,"△")</f>
        <v>0</v>
      </c>
      <c r="AQ20" s="115"/>
      <c r="AR20" s="115"/>
      <c r="AS20" s="115"/>
      <c r="AT20" s="115">
        <f>COUNTIF(H21:AK21,"●")</f>
        <v>0</v>
      </c>
      <c r="AU20" s="115"/>
      <c r="AV20" s="115"/>
      <c r="AW20" s="115"/>
      <c r="AX20" s="130"/>
      <c r="AY20" s="131"/>
      <c r="AZ20" s="132"/>
      <c r="BA20" s="115">
        <f>SUM(M20,W20,AG20,AB20,H20)</f>
        <v>0</v>
      </c>
      <c r="BB20" s="115"/>
      <c r="BC20" s="115"/>
      <c r="BD20" s="115"/>
      <c r="BE20" s="115">
        <f>SUM(AE20,Z20,AJ20,P20,K20)</f>
        <v>0</v>
      </c>
      <c r="BF20" s="115"/>
      <c r="BG20" s="115"/>
      <c r="BH20" s="115"/>
      <c r="BI20" s="115">
        <f>BA20-BE20</f>
        <v>0</v>
      </c>
      <c r="BJ20" s="115"/>
      <c r="BK20" s="115"/>
      <c r="BL20" s="115"/>
      <c r="BM20" s="121"/>
      <c r="BN20" s="122"/>
      <c r="BO20" s="123"/>
      <c r="BT20" s="106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</row>
    <row r="21" spans="1:92" ht="12.75" customHeight="1" thickBot="1">
      <c r="A21" s="158"/>
      <c r="B21" s="164"/>
      <c r="C21" s="165"/>
      <c r="D21" s="165"/>
      <c r="E21" s="165"/>
      <c r="F21" s="165"/>
      <c r="G21" s="108"/>
      <c r="H21" s="143" t="str">
        <f>IF(AND(BU13,BV13),IF(H20&gt;K20,"○",IF(H20=K20,"△","●")),"")</f>
        <v/>
      </c>
      <c r="I21" s="140"/>
      <c r="J21" s="140"/>
      <c r="K21" s="140"/>
      <c r="L21" s="140"/>
      <c r="M21" s="139" t="str">
        <f>IF(AND(BW13,BX13),IF(M20&gt;P20,"○",IF(M20=P20,"△","●")),"")</f>
        <v/>
      </c>
      <c r="N21" s="140"/>
      <c r="O21" s="140"/>
      <c r="P21" s="140"/>
      <c r="Q21" s="141"/>
      <c r="R21" s="149"/>
      <c r="S21" s="149"/>
      <c r="T21" s="149"/>
      <c r="U21" s="149"/>
      <c r="V21" s="149"/>
      <c r="W21" s="111" t="str">
        <f>IF(AND(CA13,CB13),"",IF(W20&gt;Z20,"○",IF(W20=Z20,"△","●")))</f>
        <v/>
      </c>
      <c r="X21" s="112"/>
      <c r="Y21" s="112"/>
      <c r="Z21" s="112"/>
      <c r="AA21" s="113"/>
      <c r="AB21" s="111" t="str">
        <f>IF(AND(CC13,CD13),"",IF(AB20&gt;AE20,"○",IF(AB20=AE20,"△","●")))</f>
        <v/>
      </c>
      <c r="AC21" s="112"/>
      <c r="AD21" s="112"/>
      <c r="AE21" s="112"/>
      <c r="AF21" s="113"/>
      <c r="AG21" s="111" t="str">
        <f>IF(AND(CE13,CF13),"",IF(AG20&gt;AJ20,"○",IF(AG20=AJ20,"△","●")))</f>
        <v/>
      </c>
      <c r="AH21" s="112"/>
      <c r="AI21" s="112"/>
      <c r="AJ21" s="112"/>
      <c r="AK21" s="113"/>
      <c r="AL21" s="155"/>
      <c r="AM21" s="115"/>
      <c r="AN21" s="116"/>
      <c r="AO21" s="116"/>
      <c r="AP21" s="115"/>
      <c r="AQ21" s="115"/>
      <c r="AR21" s="116"/>
      <c r="AS21" s="116"/>
      <c r="AT21" s="115"/>
      <c r="AU21" s="115"/>
      <c r="AV21" s="116"/>
      <c r="AW21" s="116"/>
      <c r="AX21" s="133"/>
      <c r="AY21" s="134"/>
      <c r="AZ21" s="135"/>
      <c r="BA21" s="117"/>
      <c r="BB21" s="117"/>
      <c r="BC21" s="116"/>
      <c r="BD21" s="116"/>
      <c r="BE21" s="115"/>
      <c r="BF21" s="115"/>
      <c r="BG21" s="116"/>
      <c r="BH21" s="116"/>
      <c r="BI21" s="115"/>
      <c r="BJ21" s="115"/>
      <c r="BK21" s="116"/>
      <c r="BL21" s="116"/>
      <c r="BM21" s="121"/>
      <c r="BN21" s="122"/>
      <c r="BO21" s="123"/>
      <c r="BT21" s="106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</row>
    <row r="22" spans="1:92" ht="12.75" customHeight="1">
      <c r="A22" s="157">
        <v>4</v>
      </c>
      <c r="B22" s="160" t="s">
        <v>34</v>
      </c>
      <c r="C22" s="161"/>
      <c r="D22" s="161"/>
      <c r="E22" s="161"/>
      <c r="F22" s="161"/>
      <c r="G22" s="166" t="s">
        <v>21</v>
      </c>
      <c r="H22" s="168" t="str">
        <f>IF(CB9,"",Z12)</f>
        <v/>
      </c>
      <c r="I22" s="144"/>
      <c r="J22" s="25" t="s">
        <v>22</v>
      </c>
      <c r="K22" s="144" t="str">
        <f>IF(CA9,"",W12)</f>
        <v/>
      </c>
      <c r="L22" s="144"/>
      <c r="M22" s="146" t="str">
        <f>IF(CB11,"",Z16)</f>
        <v/>
      </c>
      <c r="N22" s="144"/>
      <c r="O22" s="25" t="s">
        <v>22</v>
      </c>
      <c r="P22" s="144" t="str">
        <f>IF(CA11,"",W16)</f>
        <v/>
      </c>
      <c r="Q22" s="145"/>
      <c r="R22" s="146" t="str">
        <f>IF(CB13,"",Z20)</f>
        <v/>
      </c>
      <c r="S22" s="144"/>
      <c r="T22" s="25" t="s">
        <v>22</v>
      </c>
      <c r="U22" s="144" t="str">
        <f>IF(CA13,"",W20)</f>
        <v/>
      </c>
      <c r="V22" s="145"/>
      <c r="W22" s="147"/>
      <c r="X22" s="147"/>
      <c r="Y22" s="147"/>
      <c r="Z22" s="147"/>
      <c r="AA22" s="148"/>
      <c r="AB22" s="146"/>
      <c r="AC22" s="144"/>
      <c r="AD22" s="25" t="s">
        <v>22</v>
      </c>
      <c r="AE22" s="144"/>
      <c r="AF22" s="145"/>
      <c r="AG22" s="146"/>
      <c r="AH22" s="144"/>
      <c r="AI22" s="25" t="s">
        <v>22</v>
      </c>
      <c r="AJ22" s="144"/>
      <c r="AK22" s="145"/>
      <c r="AL22" s="153">
        <f>COUNTIF(H23:AK23,"○")</f>
        <v>0</v>
      </c>
      <c r="AM22" s="114"/>
      <c r="AN22" s="114">
        <f>SUM(AL22:AM25)</f>
        <v>0</v>
      </c>
      <c r="AO22" s="114"/>
      <c r="AP22" s="114">
        <f>COUNTIF(H23:AK23,"△")</f>
        <v>0</v>
      </c>
      <c r="AQ22" s="114"/>
      <c r="AR22" s="114">
        <f>SUM(AP22:AQ25)</f>
        <v>0</v>
      </c>
      <c r="AS22" s="114"/>
      <c r="AT22" s="114">
        <f>COUNTIF(H23:AK23,"●")</f>
        <v>0</v>
      </c>
      <c r="AU22" s="114"/>
      <c r="AV22" s="114">
        <f>SUM(AT22:AU25)</f>
        <v>0</v>
      </c>
      <c r="AW22" s="114"/>
      <c r="AX22" s="127">
        <f>SUM(AN22*3,AR22)</f>
        <v>0</v>
      </c>
      <c r="AY22" s="128"/>
      <c r="AZ22" s="129"/>
      <c r="BA22" s="115">
        <f>SUM(R22,AG22,AB22,M22,H22)</f>
        <v>0</v>
      </c>
      <c r="BB22" s="115"/>
      <c r="BC22" s="114">
        <f>SUM(BA22:BB25)</f>
        <v>0</v>
      </c>
      <c r="BD22" s="114"/>
      <c r="BE22" s="114">
        <f>SUM(U22,AJ22,AE22,P22,K22)</f>
        <v>0</v>
      </c>
      <c r="BF22" s="114"/>
      <c r="BG22" s="114">
        <f>SUM(BE22:BF25)</f>
        <v>0</v>
      </c>
      <c r="BH22" s="114"/>
      <c r="BI22" s="114">
        <f>BA22-BE22</f>
        <v>0</v>
      </c>
      <c r="BJ22" s="114"/>
      <c r="BK22" s="114">
        <f>BC22-BG22</f>
        <v>0</v>
      </c>
      <c r="BL22" s="114"/>
      <c r="BM22" s="118">
        <f>RANK(CQ11,$CQ$8:$CQ$17)</f>
        <v>1</v>
      </c>
      <c r="BN22" s="119"/>
      <c r="BO22" s="120"/>
      <c r="BT22" s="106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</row>
    <row r="23" spans="1:92" ht="12.75" customHeight="1">
      <c r="A23" s="158"/>
      <c r="B23" s="162"/>
      <c r="C23" s="163"/>
      <c r="D23" s="163"/>
      <c r="E23" s="163"/>
      <c r="F23" s="163"/>
      <c r="G23" s="167"/>
      <c r="H23" s="142" t="str">
        <f>IF(AND(BU14,BV14),IF(H22&gt;K22,"○",IF(H22=K22,"△",IF(H22&lt;K22,"●"))),"")</f>
        <v/>
      </c>
      <c r="I23" s="137"/>
      <c r="J23" s="137"/>
      <c r="K23" s="137"/>
      <c r="L23" s="137"/>
      <c r="M23" s="136" t="str">
        <f>IF(AND(BW14,BX14),IF(M22&gt;P22,"○",IF(M22=P22,"△",IF(M22&lt;P22,"●"))),"")</f>
        <v/>
      </c>
      <c r="N23" s="137"/>
      <c r="O23" s="137"/>
      <c r="P23" s="137"/>
      <c r="Q23" s="138"/>
      <c r="R23" s="136" t="str">
        <f>IF(AND(BY14,BZ14),IF(R22&gt;U22,"○",IF(R22=U22,"△",IF(R22&lt;U22,"●"))),"")</f>
        <v/>
      </c>
      <c r="S23" s="137"/>
      <c r="T23" s="137"/>
      <c r="U23" s="137"/>
      <c r="V23" s="138"/>
      <c r="W23" s="149"/>
      <c r="X23" s="149"/>
      <c r="Y23" s="149"/>
      <c r="Z23" s="149"/>
      <c r="AA23" s="150"/>
      <c r="AB23" s="136" t="str">
        <f>IF(AND(CC14,CD14),"",IF(AB22&gt;AE22,"○",IF(AB22=AE22,"△","●")))</f>
        <v/>
      </c>
      <c r="AC23" s="137"/>
      <c r="AD23" s="137"/>
      <c r="AE23" s="137"/>
      <c r="AF23" s="138"/>
      <c r="AG23" s="136" t="str">
        <f>IF(AND(CE14,CF14),"",IF(AG22&gt;AJ22,"○",IF(AG22=AJ22,"△","●")))</f>
        <v/>
      </c>
      <c r="AH23" s="137"/>
      <c r="AI23" s="137"/>
      <c r="AJ23" s="137"/>
      <c r="AK23" s="138"/>
      <c r="AL23" s="154"/>
      <c r="AM23" s="117"/>
      <c r="AN23" s="115"/>
      <c r="AO23" s="115"/>
      <c r="AP23" s="117"/>
      <c r="AQ23" s="117"/>
      <c r="AR23" s="115"/>
      <c r="AS23" s="115"/>
      <c r="AT23" s="117"/>
      <c r="AU23" s="117"/>
      <c r="AV23" s="115"/>
      <c r="AW23" s="115"/>
      <c r="AX23" s="130"/>
      <c r="AY23" s="131"/>
      <c r="AZ23" s="132"/>
      <c r="BA23" s="117"/>
      <c r="BB23" s="117"/>
      <c r="BC23" s="115"/>
      <c r="BD23" s="115"/>
      <c r="BE23" s="117"/>
      <c r="BF23" s="117"/>
      <c r="BG23" s="115"/>
      <c r="BH23" s="115"/>
      <c r="BI23" s="117"/>
      <c r="BJ23" s="117"/>
      <c r="BK23" s="115"/>
      <c r="BL23" s="115"/>
      <c r="BM23" s="121"/>
      <c r="BN23" s="122"/>
      <c r="BO23" s="123"/>
      <c r="BT23" s="106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</row>
    <row r="24" spans="1:92" ht="12.75" customHeight="1">
      <c r="A24" s="158"/>
      <c r="B24" s="162"/>
      <c r="C24" s="163"/>
      <c r="D24" s="163"/>
      <c r="E24" s="163"/>
      <c r="F24" s="163"/>
      <c r="G24" s="107" t="s">
        <v>23</v>
      </c>
      <c r="H24" s="109" t="str">
        <f>IF(CB8,"",Z10)</f>
        <v/>
      </c>
      <c r="I24" s="110"/>
      <c r="J24" s="24" t="s">
        <v>22</v>
      </c>
      <c r="K24" s="110" t="str">
        <f>IF(CA8,"",W10)</f>
        <v/>
      </c>
      <c r="L24" s="110"/>
      <c r="M24" s="111" t="str">
        <f>IF(CB10,"",Z14)</f>
        <v/>
      </c>
      <c r="N24" s="112"/>
      <c r="O24" s="24" t="s">
        <v>22</v>
      </c>
      <c r="P24" s="112" t="str">
        <f>IF(CA10,"",W14)</f>
        <v/>
      </c>
      <c r="Q24" s="113"/>
      <c r="R24" s="111" t="str">
        <f>IF(CB12,"",Z18)</f>
        <v/>
      </c>
      <c r="S24" s="112"/>
      <c r="T24" s="24" t="s">
        <v>22</v>
      </c>
      <c r="U24" s="112" t="str">
        <f>IF(CA12,"",W18)</f>
        <v/>
      </c>
      <c r="V24" s="113"/>
      <c r="W24" s="149"/>
      <c r="X24" s="149"/>
      <c r="Y24" s="149"/>
      <c r="Z24" s="149"/>
      <c r="AA24" s="150"/>
      <c r="AB24" s="111"/>
      <c r="AC24" s="112"/>
      <c r="AD24" s="24" t="s">
        <v>22</v>
      </c>
      <c r="AE24" s="112"/>
      <c r="AF24" s="113"/>
      <c r="AG24" s="111"/>
      <c r="AH24" s="112"/>
      <c r="AI24" s="24" t="s">
        <v>22</v>
      </c>
      <c r="AJ24" s="112"/>
      <c r="AK24" s="113"/>
      <c r="AL24" s="155">
        <f>COUNTIF(H25:AK25,"○")</f>
        <v>0</v>
      </c>
      <c r="AM24" s="115"/>
      <c r="AN24" s="115"/>
      <c r="AO24" s="115"/>
      <c r="AP24" s="115">
        <f>COUNTIF(H25:AK25,"△")</f>
        <v>0</v>
      </c>
      <c r="AQ24" s="115"/>
      <c r="AR24" s="115"/>
      <c r="AS24" s="115"/>
      <c r="AT24" s="115">
        <f>COUNTIF(H25:AK25,"●")</f>
        <v>0</v>
      </c>
      <c r="AU24" s="115"/>
      <c r="AV24" s="115"/>
      <c r="AW24" s="115"/>
      <c r="AX24" s="130"/>
      <c r="AY24" s="131"/>
      <c r="AZ24" s="132"/>
      <c r="BA24" s="115">
        <f>SUM(R24,AG24,AB24,M24,H24)</f>
        <v>0</v>
      </c>
      <c r="BB24" s="115"/>
      <c r="BC24" s="115"/>
      <c r="BD24" s="115"/>
      <c r="BE24" s="115">
        <f>SUM(U24,AJ24,AE24,P24,K24)</f>
        <v>0</v>
      </c>
      <c r="BF24" s="115"/>
      <c r="BG24" s="115"/>
      <c r="BH24" s="115"/>
      <c r="BI24" s="115">
        <f>BA24-BE24</f>
        <v>0</v>
      </c>
      <c r="BJ24" s="115"/>
      <c r="BK24" s="115"/>
      <c r="BL24" s="115"/>
      <c r="BM24" s="121"/>
      <c r="BN24" s="122"/>
      <c r="BO24" s="123"/>
      <c r="BT24" s="106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</row>
    <row r="25" spans="1:92" ht="12.75" customHeight="1" thickBot="1">
      <c r="A25" s="159"/>
      <c r="B25" s="164"/>
      <c r="C25" s="165"/>
      <c r="D25" s="165"/>
      <c r="E25" s="165"/>
      <c r="F25" s="165"/>
      <c r="G25" s="108"/>
      <c r="H25" s="143" t="str">
        <f>IF(AND(BU15,BV15),IF(H24&gt;K24,"○",IF(H24=K24,"△","●")),"")</f>
        <v/>
      </c>
      <c r="I25" s="140"/>
      <c r="J25" s="140"/>
      <c r="K25" s="140"/>
      <c r="L25" s="140"/>
      <c r="M25" s="139" t="str">
        <f>IF(AND(BW15,BX15),IF(M24&gt;P24,"○",IF(M24=P24,"△","●")),"")</f>
        <v/>
      </c>
      <c r="N25" s="140"/>
      <c r="O25" s="140"/>
      <c r="P25" s="140"/>
      <c r="Q25" s="141"/>
      <c r="R25" s="139" t="str">
        <f>IF(AND(BY15,BZ15),IF(R24&gt;U24,"○",IF(R24=U24,"△","●")),"")</f>
        <v/>
      </c>
      <c r="S25" s="140"/>
      <c r="T25" s="140"/>
      <c r="U25" s="140"/>
      <c r="V25" s="141"/>
      <c r="W25" s="151"/>
      <c r="X25" s="151"/>
      <c r="Y25" s="151"/>
      <c r="Z25" s="151"/>
      <c r="AA25" s="152"/>
      <c r="AB25" s="139" t="str">
        <f>IF(AND(CC15,CD15),"",IF(AB24&gt;AE24,"○",IF(AB24=AE24,"△","●")))</f>
        <v/>
      </c>
      <c r="AC25" s="140"/>
      <c r="AD25" s="140"/>
      <c r="AE25" s="140"/>
      <c r="AF25" s="141"/>
      <c r="AG25" s="139" t="str">
        <f>IF(AND(CE15,CF15),"",IF(AG24&gt;AJ24,"○",IF(AG24=AJ24,"△","●")))</f>
        <v/>
      </c>
      <c r="AH25" s="140"/>
      <c r="AI25" s="140"/>
      <c r="AJ25" s="140"/>
      <c r="AK25" s="141"/>
      <c r="AL25" s="15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33"/>
      <c r="AY25" s="134"/>
      <c r="AZ25" s="135"/>
      <c r="BA25" s="117"/>
      <c r="BB25" s="117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21"/>
      <c r="BN25" s="122"/>
      <c r="BO25" s="123"/>
      <c r="BT25" s="106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</row>
    <row r="26" spans="1:92" ht="12.75" customHeight="1">
      <c r="A26" s="158">
        <v>5</v>
      </c>
      <c r="B26" s="160" t="s">
        <v>29</v>
      </c>
      <c r="C26" s="161"/>
      <c r="D26" s="161"/>
      <c r="E26" s="161"/>
      <c r="F26" s="161"/>
      <c r="G26" s="166" t="s">
        <v>21</v>
      </c>
      <c r="H26" s="112" t="str">
        <f>IF(CD9,"",AE12)</f>
        <v/>
      </c>
      <c r="I26" s="112"/>
      <c r="J26" s="24" t="s">
        <v>22</v>
      </c>
      <c r="K26" s="112" t="str">
        <f>IF(CC9,"",AB12)</f>
        <v/>
      </c>
      <c r="L26" s="112"/>
      <c r="M26" s="111" t="str">
        <f>IF(CD11,"",AE16)</f>
        <v/>
      </c>
      <c r="N26" s="112"/>
      <c r="O26" s="24" t="s">
        <v>22</v>
      </c>
      <c r="P26" s="112" t="str">
        <f>IF(CC11,"",AB16)</f>
        <v/>
      </c>
      <c r="Q26" s="113"/>
      <c r="R26" s="111" t="str">
        <f>IF(CD13,"",AE20)</f>
        <v/>
      </c>
      <c r="S26" s="112"/>
      <c r="T26" s="24" t="s">
        <v>22</v>
      </c>
      <c r="U26" s="112" t="str">
        <f>IF(CC13,"",AB20)</f>
        <v/>
      </c>
      <c r="V26" s="113"/>
      <c r="W26" s="146" t="str">
        <f>IF(CD15,"",AE24)</f>
        <v/>
      </c>
      <c r="X26" s="144"/>
      <c r="Y26" s="25" t="s">
        <v>22</v>
      </c>
      <c r="Z26" s="144" t="str">
        <f>IF(CC15,"",AB20)</f>
        <v/>
      </c>
      <c r="AA26" s="145"/>
      <c r="AB26" s="149"/>
      <c r="AC26" s="149"/>
      <c r="AD26" s="149"/>
      <c r="AE26" s="149"/>
      <c r="AF26" s="149"/>
      <c r="AG26" s="111"/>
      <c r="AH26" s="112"/>
      <c r="AI26" s="24" t="s">
        <v>22</v>
      </c>
      <c r="AJ26" s="112"/>
      <c r="AK26" s="113"/>
      <c r="AL26" s="155">
        <f>COUNTIF(H27:AK27,"○")</f>
        <v>0</v>
      </c>
      <c r="AM26" s="115"/>
      <c r="AN26" s="114">
        <f>SUM(AL26:AM29)</f>
        <v>0</v>
      </c>
      <c r="AO26" s="114"/>
      <c r="AP26" s="115">
        <f>COUNTIF(H27:AK27,"△")</f>
        <v>0</v>
      </c>
      <c r="AQ26" s="115"/>
      <c r="AR26" s="114">
        <f>SUM(AP26:AQ29)</f>
        <v>0</v>
      </c>
      <c r="AS26" s="114"/>
      <c r="AT26" s="115">
        <f>COUNTIF(H27:AK27,"●")</f>
        <v>0</v>
      </c>
      <c r="AU26" s="115"/>
      <c r="AV26" s="114">
        <f>SUM(AT26:AU29)</f>
        <v>0</v>
      </c>
      <c r="AW26" s="114"/>
      <c r="AX26" s="127">
        <f>SUM(AN26*3,AR26)</f>
        <v>0</v>
      </c>
      <c r="AY26" s="128"/>
      <c r="AZ26" s="129"/>
      <c r="BA26" s="115">
        <f>SUM(R26,W26,AG26,M26,H26)</f>
        <v>0</v>
      </c>
      <c r="BB26" s="115"/>
      <c r="BC26" s="114">
        <f>SUM(BA26:BB29)</f>
        <v>0</v>
      </c>
      <c r="BD26" s="114"/>
      <c r="BE26" s="115">
        <f>SUM(U26,Z26,AJ26,P26,K26)</f>
        <v>0</v>
      </c>
      <c r="BF26" s="115"/>
      <c r="BG26" s="114">
        <f>SUM(BE26:BF29)</f>
        <v>0</v>
      </c>
      <c r="BH26" s="114"/>
      <c r="BI26" s="115">
        <f>BA26-BE26</f>
        <v>0</v>
      </c>
      <c r="BJ26" s="115"/>
      <c r="BK26" s="114">
        <f>BC26-BG26</f>
        <v>0</v>
      </c>
      <c r="BL26" s="114"/>
      <c r="BM26" s="118">
        <f>RANK(CQ12,$CQ$8:$CQ$17)</f>
        <v>1</v>
      </c>
      <c r="BN26" s="119"/>
      <c r="BO26" s="120"/>
      <c r="BT26" s="106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</row>
    <row r="27" spans="1:92" ht="12.75" customHeight="1">
      <c r="A27" s="158"/>
      <c r="B27" s="162"/>
      <c r="C27" s="163"/>
      <c r="D27" s="163"/>
      <c r="E27" s="163"/>
      <c r="F27" s="163"/>
      <c r="G27" s="167"/>
      <c r="H27" s="142" t="str">
        <f>IF(AND(BU16,BV16),IF(H26&gt;K26,"○",IF(H26=K26,"△",IF(H26&lt;K26,"●"))),"")</f>
        <v/>
      </c>
      <c r="I27" s="137"/>
      <c r="J27" s="137"/>
      <c r="K27" s="137"/>
      <c r="L27" s="137"/>
      <c r="M27" s="136" t="str">
        <f>IF(AND(BW16,BX16),IF(M26&gt;P26,"○",IF(M26=P26,"△",IF(M26&lt;P26,"●"))),"")</f>
        <v/>
      </c>
      <c r="N27" s="137"/>
      <c r="O27" s="137"/>
      <c r="P27" s="137"/>
      <c r="Q27" s="138"/>
      <c r="R27" s="136" t="str">
        <f>IF(AND(BY16,BZ16),IF(R26&gt;U26,"○",IF(R26=U26,"△",IF(R26&lt;U26,"●"))),"")</f>
        <v/>
      </c>
      <c r="S27" s="137"/>
      <c r="T27" s="137"/>
      <c r="U27" s="137"/>
      <c r="V27" s="138"/>
      <c r="W27" s="136" t="str">
        <f>IF(AND(CA16,CB16),IF(W26&gt;Z26,"○",IF(W26=Z26,"△",IF(W26&lt;Z26,"●"))),"")</f>
        <v/>
      </c>
      <c r="X27" s="137"/>
      <c r="Y27" s="137"/>
      <c r="Z27" s="137"/>
      <c r="AA27" s="138"/>
      <c r="AB27" s="149"/>
      <c r="AC27" s="149"/>
      <c r="AD27" s="149"/>
      <c r="AE27" s="149"/>
      <c r="AF27" s="149"/>
      <c r="AG27" s="136" t="str">
        <f>IF(AND(CE16,CF16),"",IF(AG26&gt;AJ26,"○",IF(AG26=AJ26,"△","●")))</f>
        <v/>
      </c>
      <c r="AH27" s="137"/>
      <c r="AI27" s="137"/>
      <c r="AJ27" s="137"/>
      <c r="AK27" s="138"/>
      <c r="AL27" s="154"/>
      <c r="AM27" s="117"/>
      <c r="AN27" s="115"/>
      <c r="AO27" s="115"/>
      <c r="AP27" s="117"/>
      <c r="AQ27" s="117"/>
      <c r="AR27" s="115"/>
      <c r="AS27" s="115"/>
      <c r="AT27" s="117"/>
      <c r="AU27" s="117"/>
      <c r="AV27" s="115"/>
      <c r="AW27" s="115"/>
      <c r="AX27" s="130"/>
      <c r="AY27" s="131"/>
      <c r="AZ27" s="132"/>
      <c r="BA27" s="117"/>
      <c r="BB27" s="117"/>
      <c r="BC27" s="115"/>
      <c r="BD27" s="115"/>
      <c r="BE27" s="117"/>
      <c r="BF27" s="117"/>
      <c r="BG27" s="115"/>
      <c r="BH27" s="115"/>
      <c r="BI27" s="117"/>
      <c r="BJ27" s="117"/>
      <c r="BK27" s="115"/>
      <c r="BL27" s="115"/>
      <c r="BM27" s="121"/>
      <c r="BN27" s="122"/>
      <c r="BO27" s="123"/>
      <c r="BT27" s="106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92" ht="12.75" customHeight="1">
      <c r="A28" s="158"/>
      <c r="B28" s="162"/>
      <c r="C28" s="163"/>
      <c r="D28" s="163"/>
      <c r="E28" s="163"/>
      <c r="F28" s="163"/>
      <c r="G28" s="107" t="s">
        <v>23</v>
      </c>
      <c r="H28" s="109" t="str">
        <f>IF(CD8,"",AE10)</f>
        <v/>
      </c>
      <c r="I28" s="110"/>
      <c r="J28" s="24" t="s">
        <v>22</v>
      </c>
      <c r="K28" s="110" t="str">
        <f>IF(CC8,"",AB10)</f>
        <v/>
      </c>
      <c r="L28" s="110"/>
      <c r="M28" s="111" t="str">
        <f>IF(CD10,"",AE14)</f>
        <v/>
      </c>
      <c r="N28" s="112"/>
      <c r="O28" s="24" t="s">
        <v>22</v>
      </c>
      <c r="P28" s="112" t="str">
        <f>IF(CC10,"",AB14)</f>
        <v/>
      </c>
      <c r="Q28" s="113"/>
      <c r="R28" s="111" t="str">
        <f>IF(CD12,"",AE18)</f>
        <v/>
      </c>
      <c r="S28" s="112"/>
      <c r="T28" s="24" t="s">
        <v>22</v>
      </c>
      <c r="U28" s="112" t="str">
        <f>IF(CC12,"",AB18)</f>
        <v/>
      </c>
      <c r="V28" s="113"/>
      <c r="W28" s="111"/>
      <c r="X28" s="112"/>
      <c r="Y28" s="24" t="s">
        <v>22</v>
      </c>
      <c r="Z28" s="112"/>
      <c r="AA28" s="113"/>
      <c r="AB28" s="149"/>
      <c r="AC28" s="149"/>
      <c r="AD28" s="149"/>
      <c r="AE28" s="149"/>
      <c r="AF28" s="149"/>
      <c r="AG28" s="111"/>
      <c r="AH28" s="112"/>
      <c r="AI28" s="24" t="s">
        <v>22</v>
      </c>
      <c r="AJ28" s="112"/>
      <c r="AK28" s="113"/>
      <c r="AL28" s="155">
        <f>COUNTIF(H29:AK29,"○")</f>
        <v>0</v>
      </c>
      <c r="AM28" s="115"/>
      <c r="AN28" s="115"/>
      <c r="AO28" s="115"/>
      <c r="AP28" s="115">
        <f>COUNTIF(H29:AK29,"△")</f>
        <v>0</v>
      </c>
      <c r="AQ28" s="115"/>
      <c r="AR28" s="115"/>
      <c r="AS28" s="115"/>
      <c r="AT28" s="115">
        <f>COUNTIF(H29:AK29,"●")</f>
        <v>0</v>
      </c>
      <c r="AU28" s="115"/>
      <c r="AV28" s="115"/>
      <c r="AW28" s="115"/>
      <c r="AX28" s="130"/>
      <c r="AY28" s="131"/>
      <c r="AZ28" s="132"/>
      <c r="BA28" s="115">
        <f>SUM(R28,W28,AG28,M28,H28)</f>
        <v>0</v>
      </c>
      <c r="BB28" s="115"/>
      <c r="BC28" s="115"/>
      <c r="BD28" s="115"/>
      <c r="BE28" s="115">
        <f>SUM(U28,Z28,AJ28,P28,K28)</f>
        <v>0</v>
      </c>
      <c r="BF28" s="115"/>
      <c r="BG28" s="115"/>
      <c r="BH28" s="115"/>
      <c r="BI28" s="115">
        <f>BA28-BE28</f>
        <v>0</v>
      </c>
      <c r="BJ28" s="115"/>
      <c r="BK28" s="115"/>
      <c r="BL28" s="115"/>
      <c r="BM28" s="121"/>
      <c r="BN28" s="122"/>
      <c r="BO28" s="123"/>
    </row>
    <row r="29" spans="1:92" ht="12.75" customHeight="1" thickBot="1">
      <c r="A29" s="158"/>
      <c r="B29" s="164"/>
      <c r="C29" s="165"/>
      <c r="D29" s="165"/>
      <c r="E29" s="165"/>
      <c r="F29" s="165"/>
      <c r="G29" s="108"/>
      <c r="H29" s="143" t="str">
        <f>IF(AND(BU17,BV17),IF(H28&gt;K28,"○",IF(H28=K28,"△","●")),"")</f>
        <v/>
      </c>
      <c r="I29" s="140"/>
      <c r="J29" s="140"/>
      <c r="K29" s="140"/>
      <c r="L29" s="140"/>
      <c r="M29" s="139" t="str">
        <f>IF(AND(BW17,BX17),IF(M28&gt;P28,"○",IF(M28=P28,"△","●")),"")</f>
        <v/>
      </c>
      <c r="N29" s="140"/>
      <c r="O29" s="140"/>
      <c r="P29" s="140"/>
      <c r="Q29" s="141"/>
      <c r="R29" s="139" t="str">
        <f>IF(AND(BY17,BZ17),IF(R28&gt;U28,"○",IF(R28=U28,"△","●")),"")</f>
        <v/>
      </c>
      <c r="S29" s="140"/>
      <c r="T29" s="140"/>
      <c r="U29" s="140"/>
      <c r="V29" s="141"/>
      <c r="W29" s="139"/>
      <c r="X29" s="140"/>
      <c r="Y29" s="140"/>
      <c r="Z29" s="140"/>
      <c r="AA29" s="141"/>
      <c r="AB29" s="149"/>
      <c r="AC29" s="149"/>
      <c r="AD29" s="149"/>
      <c r="AE29" s="149"/>
      <c r="AF29" s="149"/>
      <c r="AG29" s="111" t="str">
        <f>IF(AND(CE17,CF17),"",IF(AG28&gt;AJ28,"○",IF(AG28=AJ28,"△","●")))</f>
        <v/>
      </c>
      <c r="AH29" s="112"/>
      <c r="AI29" s="112"/>
      <c r="AJ29" s="112"/>
      <c r="AK29" s="113"/>
      <c r="AL29" s="155"/>
      <c r="AM29" s="115"/>
      <c r="AN29" s="116"/>
      <c r="AO29" s="116"/>
      <c r="AP29" s="115"/>
      <c r="AQ29" s="115"/>
      <c r="AR29" s="116"/>
      <c r="AS29" s="116"/>
      <c r="AT29" s="115"/>
      <c r="AU29" s="115"/>
      <c r="AV29" s="116"/>
      <c r="AW29" s="116"/>
      <c r="AX29" s="133"/>
      <c r="AY29" s="134"/>
      <c r="AZ29" s="135"/>
      <c r="BA29" s="117"/>
      <c r="BB29" s="117"/>
      <c r="BC29" s="116"/>
      <c r="BD29" s="116"/>
      <c r="BE29" s="115"/>
      <c r="BF29" s="115"/>
      <c r="BG29" s="116"/>
      <c r="BH29" s="116"/>
      <c r="BI29" s="115"/>
      <c r="BJ29" s="115"/>
      <c r="BK29" s="116"/>
      <c r="BL29" s="116"/>
      <c r="BM29" s="121"/>
      <c r="BN29" s="122"/>
      <c r="BO29" s="123"/>
      <c r="BT29" s="106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</row>
    <row r="30" spans="1:92" ht="12.75" customHeight="1">
      <c r="A30" s="157">
        <v>6</v>
      </c>
      <c r="B30" s="160" t="s">
        <v>30</v>
      </c>
      <c r="C30" s="161"/>
      <c r="D30" s="161"/>
      <c r="E30" s="161"/>
      <c r="F30" s="161"/>
      <c r="G30" s="166" t="s">
        <v>21</v>
      </c>
      <c r="H30" s="168" t="str">
        <f>IF(CF9,"",AJ12)</f>
        <v/>
      </c>
      <c r="I30" s="144"/>
      <c r="J30" s="25" t="s">
        <v>22</v>
      </c>
      <c r="K30" s="144" t="str">
        <f>IF(CE9,"",AG12)</f>
        <v/>
      </c>
      <c r="L30" s="144"/>
      <c r="M30" s="146" t="str">
        <f>IF(CF11,"",AJ16)</f>
        <v/>
      </c>
      <c r="N30" s="144"/>
      <c r="O30" s="25" t="s">
        <v>22</v>
      </c>
      <c r="P30" s="144" t="str">
        <f>IF(CE11,"",AG16)</f>
        <v/>
      </c>
      <c r="Q30" s="145"/>
      <c r="R30" s="146" t="str">
        <f>IF(CF13,"",AJ20)</f>
        <v/>
      </c>
      <c r="S30" s="144"/>
      <c r="T30" s="25" t="s">
        <v>22</v>
      </c>
      <c r="U30" s="144" t="str">
        <f>IF(CE13,"",AG20)</f>
        <v/>
      </c>
      <c r="V30" s="145"/>
      <c r="W30" s="146" t="str">
        <f>IF(CF15,"",AJ24)</f>
        <v/>
      </c>
      <c r="X30" s="144"/>
      <c r="Y30" s="25" t="s">
        <v>22</v>
      </c>
      <c r="Z30" s="144" t="str">
        <f>IF(CE15,"",AG24)</f>
        <v/>
      </c>
      <c r="AA30" s="145"/>
      <c r="AB30" s="146" t="str">
        <f>IF(CF17,"",AJ28)</f>
        <v/>
      </c>
      <c r="AC30" s="144"/>
      <c r="AD30" s="25" t="s">
        <v>22</v>
      </c>
      <c r="AE30" s="144" t="str">
        <f>IF(CE17,"",AG28)</f>
        <v/>
      </c>
      <c r="AF30" s="145"/>
      <c r="AG30" s="147"/>
      <c r="AH30" s="147"/>
      <c r="AI30" s="147"/>
      <c r="AJ30" s="147"/>
      <c r="AK30" s="148"/>
      <c r="AL30" s="153">
        <f>COUNTIF(H31:AK31,"○")</f>
        <v>0</v>
      </c>
      <c r="AM30" s="114"/>
      <c r="AN30" s="114">
        <f>SUM(AL30:AM33)</f>
        <v>0</v>
      </c>
      <c r="AO30" s="114"/>
      <c r="AP30" s="114">
        <f>COUNTIF(H31:AK31,"△")</f>
        <v>0</v>
      </c>
      <c r="AQ30" s="114"/>
      <c r="AR30" s="114">
        <f>SUM(AP30:AQ33)</f>
        <v>0</v>
      </c>
      <c r="AS30" s="114"/>
      <c r="AT30" s="114">
        <f>COUNTIF(H31:AK31,"●")</f>
        <v>0</v>
      </c>
      <c r="AU30" s="114"/>
      <c r="AV30" s="114">
        <f>SUM(AT30:AU33)</f>
        <v>0</v>
      </c>
      <c r="AW30" s="114"/>
      <c r="AX30" s="127">
        <f>SUM(AN30*3,AR30)</f>
        <v>0</v>
      </c>
      <c r="AY30" s="128"/>
      <c r="AZ30" s="129"/>
      <c r="BA30" s="114">
        <f>SUM(R30,W30,AB30,M30,H30)</f>
        <v>0</v>
      </c>
      <c r="BB30" s="114"/>
      <c r="BC30" s="114">
        <f>SUM(BA30:BB33)</f>
        <v>0</v>
      </c>
      <c r="BD30" s="114"/>
      <c r="BE30" s="114">
        <f>SUM(U30,Z30,AE30,P30,K30)</f>
        <v>0</v>
      </c>
      <c r="BF30" s="114"/>
      <c r="BG30" s="114">
        <f>SUM(BE30:BF33)</f>
        <v>0</v>
      </c>
      <c r="BH30" s="114"/>
      <c r="BI30" s="114">
        <f>BA30-BE30</f>
        <v>0</v>
      </c>
      <c r="BJ30" s="114"/>
      <c r="BK30" s="114">
        <f>BC30-BG30</f>
        <v>0</v>
      </c>
      <c r="BL30" s="114"/>
      <c r="BM30" s="118">
        <f>RANK(CQ13,$CQ$8:$CQ$17)</f>
        <v>1</v>
      </c>
      <c r="BN30" s="119"/>
      <c r="BO30" s="120"/>
      <c r="BT30" s="106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</row>
    <row r="31" spans="1:92" ht="12.75" customHeight="1">
      <c r="A31" s="158"/>
      <c r="B31" s="162"/>
      <c r="C31" s="163"/>
      <c r="D31" s="163"/>
      <c r="E31" s="163"/>
      <c r="F31" s="163"/>
      <c r="G31" s="167"/>
      <c r="H31" s="142" t="str">
        <f>IF(AND(BU18,BV18),IF(H30&gt;K30,"○",IF(H30=K30,"△",IF(H30&lt;K30,"●"))),"")</f>
        <v/>
      </c>
      <c r="I31" s="137"/>
      <c r="J31" s="137"/>
      <c r="K31" s="137"/>
      <c r="L31" s="137"/>
      <c r="M31" s="136" t="str">
        <f>IF(AND(BW18,BX18),IF(M30&gt;P30,"○",IF(M30=P30,"△",IF(M30&lt;P30,"●"))),"")</f>
        <v/>
      </c>
      <c r="N31" s="137"/>
      <c r="O31" s="137"/>
      <c r="P31" s="137"/>
      <c r="Q31" s="138"/>
      <c r="R31" s="136" t="str">
        <f>IF(AND(BY18,BZ18),IF(R30&gt;U30,"○",IF(R30=U30,"△",IF(R30&lt;U30,"●"))),"")</f>
        <v/>
      </c>
      <c r="S31" s="137"/>
      <c r="T31" s="137"/>
      <c r="U31" s="137"/>
      <c r="V31" s="138"/>
      <c r="W31" s="136" t="str">
        <f>IF(AND(CA18,CB18),IF(W30&gt;Z30,"○",IF(W30=Z30,"△",IF(W30&lt;Z30,"●"))),"")</f>
        <v/>
      </c>
      <c r="X31" s="137"/>
      <c r="Y31" s="137"/>
      <c r="Z31" s="137"/>
      <c r="AA31" s="138"/>
      <c r="AB31" s="136" t="str">
        <f>IF(AND(CC18,CD18),IF(AB30&gt;AE30,"○",IF(AB30=AE30,"△",IF(AB30&lt;AE30,"●"))),"")</f>
        <v/>
      </c>
      <c r="AC31" s="137"/>
      <c r="AD31" s="137"/>
      <c r="AE31" s="137"/>
      <c r="AF31" s="138"/>
      <c r="AG31" s="149"/>
      <c r="AH31" s="149"/>
      <c r="AI31" s="149"/>
      <c r="AJ31" s="149"/>
      <c r="AK31" s="150"/>
      <c r="AL31" s="154"/>
      <c r="AM31" s="117"/>
      <c r="AN31" s="115"/>
      <c r="AO31" s="115"/>
      <c r="AP31" s="117"/>
      <c r="AQ31" s="117"/>
      <c r="AR31" s="115"/>
      <c r="AS31" s="115"/>
      <c r="AT31" s="117"/>
      <c r="AU31" s="117"/>
      <c r="AV31" s="115"/>
      <c r="AW31" s="115"/>
      <c r="AX31" s="130"/>
      <c r="AY31" s="131"/>
      <c r="AZ31" s="132"/>
      <c r="BA31" s="117"/>
      <c r="BB31" s="117"/>
      <c r="BC31" s="115"/>
      <c r="BD31" s="115"/>
      <c r="BE31" s="117"/>
      <c r="BF31" s="117"/>
      <c r="BG31" s="115"/>
      <c r="BH31" s="115"/>
      <c r="BI31" s="117"/>
      <c r="BJ31" s="117"/>
      <c r="BK31" s="115"/>
      <c r="BL31" s="115"/>
      <c r="BM31" s="121"/>
      <c r="BN31" s="122"/>
      <c r="BO31" s="123"/>
      <c r="BT31" s="106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92" ht="12.75" customHeight="1">
      <c r="A32" s="158"/>
      <c r="B32" s="162"/>
      <c r="C32" s="163"/>
      <c r="D32" s="163"/>
      <c r="E32" s="163"/>
      <c r="F32" s="163"/>
      <c r="G32" s="107" t="s">
        <v>23</v>
      </c>
      <c r="H32" s="109" t="str">
        <f>IF(CF8,"",AJ10)</f>
        <v/>
      </c>
      <c r="I32" s="110"/>
      <c r="J32" s="24" t="s">
        <v>22</v>
      </c>
      <c r="K32" s="110" t="str">
        <f>IF(CE8,"",AG10)</f>
        <v/>
      </c>
      <c r="L32" s="110"/>
      <c r="M32" s="111" t="str">
        <f>IF(CF10,"",AJ14)</f>
        <v/>
      </c>
      <c r="N32" s="112"/>
      <c r="O32" s="24" t="s">
        <v>22</v>
      </c>
      <c r="P32" s="112" t="str">
        <f>IF(CE10,"",AG14)</f>
        <v/>
      </c>
      <c r="Q32" s="113"/>
      <c r="R32" s="111" t="str">
        <f>IF(CF12,"",AJ18)</f>
        <v/>
      </c>
      <c r="S32" s="112"/>
      <c r="T32" s="24" t="s">
        <v>22</v>
      </c>
      <c r="U32" s="112" t="str">
        <f>IF(CE12,"",AG18)</f>
        <v/>
      </c>
      <c r="V32" s="113"/>
      <c r="W32" s="111" t="str">
        <f>IF(CF14,"",AJ22)</f>
        <v/>
      </c>
      <c r="X32" s="112"/>
      <c r="Y32" s="24" t="s">
        <v>22</v>
      </c>
      <c r="Z32" s="112" t="str">
        <f>IF(CE14,"",AG22)</f>
        <v/>
      </c>
      <c r="AA32" s="113"/>
      <c r="AB32" s="111" t="str">
        <f>IF(CF16,"",AJ26)</f>
        <v/>
      </c>
      <c r="AC32" s="112"/>
      <c r="AD32" s="24" t="s">
        <v>22</v>
      </c>
      <c r="AE32" s="112" t="str">
        <f>IF(CE16,"",AG26)</f>
        <v/>
      </c>
      <c r="AF32" s="113"/>
      <c r="AG32" s="149"/>
      <c r="AH32" s="149"/>
      <c r="AI32" s="149"/>
      <c r="AJ32" s="149"/>
      <c r="AK32" s="150"/>
      <c r="AL32" s="155">
        <f>COUNTIF(H33:AK33,"○")</f>
        <v>0</v>
      </c>
      <c r="AM32" s="115"/>
      <c r="AN32" s="115"/>
      <c r="AO32" s="115"/>
      <c r="AP32" s="115">
        <f>COUNTIF(H33:AK33,"△")</f>
        <v>0</v>
      </c>
      <c r="AQ32" s="115"/>
      <c r="AR32" s="115"/>
      <c r="AS32" s="115"/>
      <c r="AT32" s="115">
        <f>COUNTIF(H33:AK33,"●")</f>
        <v>0</v>
      </c>
      <c r="AU32" s="115"/>
      <c r="AV32" s="115"/>
      <c r="AW32" s="115"/>
      <c r="AX32" s="130"/>
      <c r="AY32" s="131"/>
      <c r="AZ32" s="132"/>
      <c r="BA32" s="115">
        <f>SUM(R32,W32,AB32,M32,H32)</f>
        <v>0</v>
      </c>
      <c r="BB32" s="115"/>
      <c r="BC32" s="115"/>
      <c r="BD32" s="115"/>
      <c r="BE32" s="115">
        <f>SUM(U32,Z32,AE32,P32,K32)</f>
        <v>0</v>
      </c>
      <c r="BF32" s="115"/>
      <c r="BG32" s="115"/>
      <c r="BH32" s="115"/>
      <c r="BI32" s="115">
        <f>BA32-BE32</f>
        <v>0</v>
      </c>
      <c r="BJ32" s="115"/>
      <c r="BK32" s="115"/>
      <c r="BL32" s="115"/>
      <c r="BM32" s="121"/>
      <c r="BN32" s="122"/>
      <c r="BO32" s="123"/>
      <c r="BT32" s="106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</row>
    <row r="33" spans="1:90" ht="12.75" customHeight="1" thickBot="1">
      <c r="A33" s="159"/>
      <c r="B33" s="164"/>
      <c r="C33" s="165"/>
      <c r="D33" s="165"/>
      <c r="E33" s="165"/>
      <c r="F33" s="165"/>
      <c r="G33" s="108"/>
      <c r="H33" s="143" t="str">
        <f>IF(AND(BU19,BV19),IF(H32&gt;K32,"○",IF(H32=K32,"△","●")),"")</f>
        <v/>
      </c>
      <c r="I33" s="140"/>
      <c r="J33" s="140"/>
      <c r="K33" s="140"/>
      <c r="L33" s="140"/>
      <c r="M33" s="139" t="str">
        <f>IF(AND(BW19,BX19),IF(M32&gt;P32,"○",IF(M32=P32,"△","●")),"")</f>
        <v/>
      </c>
      <c r="N33" s="140"/>
      <c r="O33" s="140"/>
      <c r="P33" s="140"/>
      <c r="Q33" s="141"/>
      <c r="R33" s="139" t="str">
        <f>IF(AND(BY19,BZ19),IF(R32&gt;U32,"○",IF(R32=U32,"△","●")),"")</f>
        <v/>
      </c>
      <c r="S33" s="140"/>
      <c r="T33" s="140"/>
      <c r="U33" s="140"/>
      <c r="V33" s="141"/>
      <c r="W33" s="139" t="str">
        <f>IF(AND(CA19,CB19),IF(W32&gt;Z32,"○",IF(W32=Z32,"△","●")),"")</f>
        <v/>
      </c>
      <c r="X33" s="140"/>
      <c r="Y33" s="140"/>
      <c r="Z33" s="140"/>
      <c r="AA33" s="141"/>
      <c r="AB33" s="139" t="str">
        <f>IF(AND(CC19,CD19),IF(AB32&gt;AE32,"○",IF(AB32=AE32,"△","●")),"")</f>
        <v/>
      </c>
      <c r="AC33" s="140"/>
      <c r="AD33" s="140"/>
      <c r="AE33" s="140"/>
      <c r="AF33" s="141"/>
      <c r="AG33" s="151"/>
      <c r="AH33" s="151"/>
      <c r="AI33" s="151"/>
      <c r="AJ33" s="151"/>
      <c r="AK33" s="152"/>
      <c r="AL33" s="15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33"/>
      <c r="AY33" s="134"/>
      <c r="AZ33" s="135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24"/>
      <c r="BN33" s="125"/>
      <c r="BO33" s="126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</row>
    <row r="34" spans="1:90">
      <c r="AG34" s="23"/>
      <c r="AH34" s="23"/>
      <c r="AI34" s="23"/>
      <c r="AJ34" s="23"/>
      <c r="AK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</row>
  </sheetData>
  <mergeCells count="368">
    <mergeCell ref="E2:BK4"/>
    <mergeCell ref="A6:G9"/>
    <mergeCell ref="H6:L9"/>
    <mergeCell ref="M6:Q9"/>
    <mergeCell ref="R6:V9"/>
    <mergeCell ref="W6:AA9"/>
    <mergeCell ref="AB6:AF9"/>
    <mergeCell ref="AG6:AK9"/>
    <mergeCell ref="AL6:AO9"/>
    <mergeCell ref="AP6:AS9"/>
    <mergeCell ref="CM7:CN7"/>
    <mergeCell ref="BT8:BT9"/>
    <mergeCell ref="A10:A13"/>
    <mergeCell ref="B10:F13"/>
    <mergeCell ref="G10:G11"/>
    <mergeCell ref="H10:L13"/>
    <mergeCell ref="M10:N10"/>
    <mergeCell ref="BU7:BV7"/>
    <mergeCell ref="BW7:BX7"/>
    <mergeCell ref="BY7:BZ7"/>
    <mergeCell ref="CA7:CB7"/>
    <mergeCell ref="CC7:CD7"/>
    <mergeCell ref="CE7:CF7"/>
    <mergeCell ref="AT6:AW9"/>
    <mergeCell ref="AX6:AZ9"/>
    <mergeCell ref="BA6:BD9"/>
    <mergeCell ref="BE6:BH9"/>
    <mergeCell ref="BI6:BL9"/>
    <mergeCell ref="BM6:BO9"/>
    <mergeCell ref="P10:Q10"/>
    <mergeCell ref="R10:S10"/>
    <mergeCell ref="U10:V10"/>
    <mergeCell ref="W10:X10"/>
    <mergeCell ref="Z10:AA10"/>
    <mergeCell ref="CG7:CH7"/>
    <mergeCell ref="CI7:CJ7"/>
    <mergeCell ref="CK7:CL7"/>
    <mergeCell ref="AR10:AS13"/>
    <mergeCell ref="AT10:AU11"/>
    <mergeCell ref="AV10:AW13"/>
    <mergeCell ref="AX10:AZ13"/>
    <mergeCell ref="BA10:BB11"/>
    <mergeCell ref="BC10:BD13"/>
    <mergeCell ref="AT12:AU13"/>
    <mergeCell ref="BA12:BB13"/>
    <mergeCell ref="BE10:BF11"/>
    <mergeCell ref="BG10:BH13"/>
    <mergeCell ref="BI10:BJ11"/>
    <mergeCell ref="BK10:BL13"/>
    <mergeCell ref="BM10:BO13"/>
    <mergeCell ref="BT10:BT11"/>
    <mergeCell ref="BE12:BF13"/>
    <mergeCell ref="BI12:BJ13"/>
    <mergeCell ref="BT12:BT13"/>
    <mergeCell ref="AL10:AM11"/>
    <mergeCell ref="AN10:AO13"/>
    <mergeCell ref="AP10:AQ11"/>
    <mergeCell ref="AL12:AM13"/>
    <mergeCell ref="AP12:AQ13"/>
    <mergeCell ref="M11:Q11"/>
    <mergeCell ref="R11:V11"/>
    <mergeCell ref="W11:AA11"/>
    <mergeCell ref="AB11:AF11"/>
    <mergeCell ref="AG11:AK11"/>
    <mergeCell ref="M12:N12"/>
    <mergeCell ref="P12:Q12"/>
    <mergeCell ref="R12:S12"/>
    <mergeCell ref="U12:V12"/>
    <mergeCell ref="W12:X12"/>
    <mergeCell ref="Z12:AA12"/>
    <mergeCell ref="AB12:AC12"/>
    <mergeCell ref="AE12:AF12"/>
    <mergeCell ref="AG12:AH12"/>
    <mergeCell ref="AJ12:AK12"/>
    <mergeCell ref="AB10:AC10"/>
    <mergeCell ref="AE10:AF10"/>
    <mergeCell ref="AG10:AH10"/>
    <mergeCell ref="AJ10:AK10"/>
    <mergeCell ref="M13:Q13"/>
    <mergeCell ref="R13:V13"/>
    <mergeCell ref="W13:AA13"/>
    <mergeCell ref="AB13:AF13"/>
    <mergeCell ref="AG13:AK13"/>
    <mergeCell ref="A14:A17"/>
    <mergeCell ref="B14:F17"/>
    <mergeCell ref="G14:G15"/>
    <mergeCell ref="H14:I14"/>
    <mergeCell ref="K14:L14"/>
    <mergeCell ref="G12:G13"/>
    <mergeCell ref="W14:X14"/>
    <mergeCell ref="Z14:AA14"/>
    <mergeCell ref="W16:X16"/>
    <mergeCell ref="Z16:AA16"/>
    <mergeCell ref="G16:G17"/>
    <mergeCell ref="M14:Q17"/>
    <mergeCell ref="R14:S14"/>
    <mergeCell ref="U14:V14"/>
    <mergeCell ref="R17:V17"/>
    <mergeCell ref="W17:AA17"/>
    <mergeCell ref="W18:X18"/>
    <mergeCell ref="Z18:AA18"/>
    <mergeCell ref="AB18:AC18"/>
    <mergeCell ref="W20:X20"/>
    <mergeCell ref="BT16:BT17"/>
    <mergeCell ref="H15:L15"/>
    <mergeCell ref="R15:V15"/>
    <mergeCell ref="W15:AA15"/>
    <mergeCell ref="AB15:AF15"/>
    <mergeCell ref="AG15:AK15"/>
    <mergeCell ref="H16:I16"/>
    <mergeCell ref="K16:L16"/>
    <mergeCell ref="R16:S16"/>
    <mergeCell ref="U16:V16"/>
    <mergeCell ref="BE14:BF15"/>
    <mergeCell ref="BG14:BH17"/>
    <mergeCell ref="BI14:BJ15"/>
    <mergeCell ref="BK14:BL17"/>
    <mergeCell ref="BM14:BO17"/>
    <mergeCell ref="BT14:BT15"/>
    <mergeCell ref="AR14:AS17"/>
    <mergeCell ref="AT14:AU15"/>
    <mergeCell ref="AV14:AW17"/>
    <mergeCell ref="H17:L17"/>
    <mergeCell ref="BE16:BF17"/>
    <mergeCell ref="BI16:BJ17"/>
    <mergeCell ref="BC14:BD17"/>
    <mergeCell ref="AE14:AF14"/>
    <mergeCell ref="AG14:AH14"/>
    <mergeCell ref="AJ14:AK14"/>
    <mergeCell ref="AL14:AM15"/>
    <mergeCell ref="AN14:AO17"/>
    <mergeCell ref="AP14:AQ15"/>
    <mergeCell ref="AE16:AF16"/>
    <mergeCell ref="AG16:AH16"/>
    <mergeCell ref="AJ16:AK16"/>
    <mergeCell ref="AL16:AM17"/>
    <mergeCell ref="AP16:AQ17"/>
    <mergeCell ref="AT16:AU17"/>
    <mergeCell ref="BA16:BB17"/>
    <mergeCell ref="AB17:AF17"/>
    <mergeCell ref="AX14:AZ17"/>
    <mergeCell ref="BA14:BB15"/>
    <mergeCell ref="AG17:AK17"/>
    <mergeCell ref="AB14:AC14"/>
    <mergeCell ref="AB16:AC16"/>
    <mergeCell ref="AX18:AZ21"/>
    <mergeCell ref="BA18:BB19"/>
    <mergeCell ref="BC18:BD21"/>
    <mergeCell ref="AE18:AF18"/>
    <mergeCell ref="AG18:AH18"/>
    <mergeCell ref="AJ18:AK18"/>
    <mergeCell ref="AL18:AM19"/>
    <mergeCell ref="AN18:AO21"/>
    <mergeCell ref="AP18:AQ19"/>
    <mergeCell ref="AE20:AF20"/>
    <mergeCell ref="AG20:AH20"/>
    <mergeCell ref="AJ20:AK20"/>
    <mergeCell ref="AL20:AM21"/>
    <mergeCell ref="AP20:AQ21"/>
    <mergeCell ref="AT20:AU21"/>
    <mergeCell ref="BA20:BB21"/>
    <mergeCell ref="AB21:AF21"/>
    <mergeCell ref="AG21:AK21"/>
    <mergeCell ref="BE20:BF21"/>
    <mergeCell ref="BI20:BJ21"/>
    <mergeCell ref="BT20:BT21"/>
    <mergeCell ref="H19:L19"/>
    <mergeCell ref="M19:Q19"/>
    <mergeCell ref="W19:AA19"/>
    <mergeCell ref="AB19:AF19"/>
    <mergeCell ref="AG19:AK19"/>
    <mergeCell ref="H20:I20"/>
    <mergeCell ref="K20:L20"/>
    <mergeCell ref="M20:N20"/>
    <mergeCell ref="P20:Q20"/>
    <mergeCell ref="BE18:BF19"/>
    <mergeCell ref="BG18:BH21"/>
    <mergeCell ref="BI18:BJ19"/>
    <mergeCell ref="BK18:BL21"/>
    <mergeCell ref="BM18:BO21"/>
    <mergeCell ref="BT18:BT19"/>
    <mergeCell ref="AR18:AS21"/>
    <mergeCell ref="AT18:AU19"/>
    <mergeCell ref="AV18:AW21"/>
    <mergeCell ref="H21:L21"/>
    <mergeCell ref="M21:Q21"/>
    <mergeCell ref="W21:AA21"/>
    <mergeCell ref="AV22:AW25"/>
    <mergeCell ref="A22:A25"/>
    <mergeCell ref="B22:F25"/>
    <mergeCell ref="G22:G23"/>
    <mergeCell ref="H22:I22"/>
    <mergeCell ref="K22:L22"/>
    <mergeCell ref="G20:G21"/>
    <mergeCell ref="M22:N22"/>
    <mergeCell ref="P22:Q22"/>
    <mergeCell ref="R22:S22"/>
    <mergeCell ref="A18:A21"/>
    <mergeCell ref="B18:F21"/>
    <mergeCell ref="G18:G19"/>
    <mergeCell ref="H18:I18"/>
    <mergeCell ref="K18:L18"/>
    <mergeCell ref="H25:L25"/>
    <mergeCell ref="M25:Q25"/>
    <mergeCell ref="R25:V25"/>
    <mergeCell ref="U22:V22"/>
    <mergeCell ref="Z20:AA20"/>
    <mergeCell ref="AB20:AC20"/>
    <mergeCell ref="M18:N18"/>
    <mergeCell ref="P18:Q18"/>
    <mergeCell ref="R18:V21"/>
    <mergeCell ref="AB24:AC24"/>
    <mergeCell ref="G24:G25"/>
    <mergeCell ref="G28:G29"/>
    <mergeCell ref="H28:I28"/>
    <mergeCell ref="K28:L28"/>
    <mergeCell ref="AB26:AF29"/>
    <mergeCell ref="AX22:AZ25"/>
    <mergeCell ref="BA22:BB23"/>
    <mergeCell ref="BC22:BD25"/>
    <mergeCell ref="AE22:AF22"/>
    <mergeCell ref="AG22:AH22"/>
    <mergeCell ref="AJ22:AK22"/>
    <mergeCell ref="AL22:AM23"/>
    <mergeCell ref="AN22:AO25"/>
    <mergeCell ref="AP22:AQ23"/>
    <mergeCell ref="AE24:AF24"/>
    <mergeCell ref="AG24:AH24"/>
    <mergeCell ref="AJ24:AK24"/>
    <mergeCell ref="AL24:AM25"/>
    <mergeCell ref="AP24:AQ25"/>
    <mergeCell ref="AT24:AU25"/>
    <mergeCell ref="BA24:BB25"/>
    <mergeCell ref="AB25:AF25"/>
    <mergeCell ref="AG25:AK25"/>
    <mergeCell ref="BE24:BF25"/>
    <mergeCell ref="BI24:BJ25"/>
    <mergeCell ref="BT24:BT25"/>
    <mergeCell ref="H23:L23"/>
    <mergeCell ref="M23:Q23"/>
    <mergeCell ref="R23:V23"/>
    <mergeCell ref="AB23:AF23"/>
    <mergeCell ref="AG23:AK23"/>
    <mergeCell ref="H24:I24"/>
    <mergeCell ref="K24:L24"/>
    <mergeCell ref="M24:N24"/>
    <mergeCell ref="P24:Q24"/>
    <mergeCell ref="BE22:BF23"/>
    <mergeCell ref="BG22:BH25"/>
    <mergeCell ref="BI22:BJ23"/>
    <mergeCell ref="BK22:BL25"/>
    <mergeCell ref="BM22:BO25"/>
    <mergeCell ref="BT22:BT23"/>
    <mergeCell ref="AR22:AS25"/>
    <mergeCell ref="AT22:AU23"/>
    <mergeCell ref="W22:AA25"/>
    <mergeCell ref="AB22:AC22"/>
    <mergeCell ref="R24:S24"/>
    <mergeCell ref="U24:V24"/>
    <mergeCell ref="AG26:AH26"/>
    <mergeCell ref="AJ26:AK26"/>
    <mergeCell ref="AL26:AM27"/>
    <mergeCell ref="AN26:AO29"/>
    <mergeCell ref="R28:S28"/>
    <mergeCell ref="U28:V28"/>
    <mergeCell ref="W28:X28"/>
    <mergeCell ref="A26:A29"/>
    <mergeCell ref="B26:F29"/>
    <mergeCell ref="G26:G27"/>
    <mergeCell ref="H26:I26"/>
    <mergeCell ref="K26:L26"/>
    <mergeCell ref="M26:N26"/>
    <mergeCell ref="P26:Q26"/>
    <mergeCell ref="R26:S26"/>
    <mergeCell ref="U26:V26"/>
    <mergeCell ref="W26:X26"/>
    <mergeCell ref="Z26:AA26"/>
    <mergeCell ref="BG26:BH29"/>
    <mergeCell ref="BI26:BJ27"/>
    <mergeCell ref="BK26:BL29"/>
    <mergeCell ref="BE28:BF29"/>
    <mergeCell ref="BI28:BJ29"/>
    <mergeCell ref="AR26:AS29"/>
    <mergeCell ref="AT26:AU27"/>
    <mergeCell ref="AV26:AW29"/>
    <mergeCell ref="AX26:AZ29"/>
    <mergeCell ref="BA26:BB27"/>
    <mergeCell ref="BC26:BD29"/>
    <mergeCell ref="AT28:AU29"/>
    <mergeCell ref="BA28:BB29"/>
    <mergeCell ref="BT29:BT30"/>
    <mergeCell ref="P30:Q30"/>
    <mergeCell ref="R30:S30"/>
    <mergeCell ref="U30:V30"/>
    <mergeCell ref="W30:X30"/>
    <mergeCell ref="BM26:BO29"/>
    <mergeCell ref="BT26:BT27"/>
    <mergeCell ref="AP26:AQ27"/>
    <mergeCell ref="AL28:AM29"/>
    <mergeCell ref="AP28:AQ29"/>
    <mergeCell ref="Z28:AA28"/>
    <mergeCell ref="AG28:AH28"/>
    <mergeCell ref="AJ28:AK28"/>
    <mergeCell ref="M27:Q27"/>
    <mergeCell ref="R27:V27"/>
    <mergeCell ref="W27:AA27"/>
    <mergeCell ref="AG27:AK27"/>
    <mergeCell ref="M29:Q29"/>
    <mergeCell ref="R29:V29"/>
    <mergeCell ref="W29:AA29"/>
    <mergeCell ref="AG29:AK29"/>
    <mergeCell ref="M28:N28"/>
    <mergeCell ref="P28:Q28"/>
    <mergeCell ref="BE26:BF27"/>
    <mergeCell ref="A30:A33"/>
    <mergeCell ref="B30:F33"/>
    <mergeCell ref="G30:G31"/>
    <mergeCell ref="H30:I30"/>
    <mergeCell ref="K30:L30"/>
    <mergeCell ref="M30:N30"/>
    <mergeCell ref="H31:L31"/>
    <mergeCell ref="M31:Q31"/>
    <mergeCell ref="H33:L33"/>
    <mergeCell ref="M33:Q33"/>
    <mergeCell ref="R31:V31"/>
    <mergeCell ref="R33:V33"/>
    <mergeCell ref="H27:L27"/>
    <mergeCell ref="H29:L29"/>
    <mergeCell ref="AP32:AQ33"/>
    <mergeCell ref="AT32:AU33"/>
    <mergeCell ref="BA32:BB33"/>
    <mergeCell ref="Z30:AA30"/>
    <mergeCell ref="AB30:AC30"/>
    <mergeCell ref="AE30:AF30"/>
    <mergeCell ref="AG30:AK33"/>
    <mergeCell ref="AL30:AM31"/>
    <mergeCell ref="AN30:AO33"/>
    <mergeCell ref="W31:AA31"/>
    <mergeCell ref="AB31:AF31"/>
    <mergeCell ref="AB32:AC32"/>
    <mergeCell ref="AE32:AF32"/>
    <mergeCell ref="AL32:AM33"/>
    <mergeCell ref="W33:AA33"/>
    <mergeCell ref="AB33:AF33"/>
    <mergeCell ref="BT31:BT32"/>
    <mergeCell ref="G32:G33"/>
    <mergeCell ref="H32:I32"/>
    <mergeCell ref="K32:L32"/>
    <mergeCell ref="M32:N32"/>
    <mergeCell ref="P32:Q32"/>
    <mergeCell ref="R32:S32"/>
    <mergeCell ref="BC30:BD33"/>
    <mergeCell ref="BE30:BF31"/>
    <mergeCell ref="BG30:BH33"/>
    <mergeCell ref="BI30:BJ31"/>
    <mergeCell ref="BK30:BL33"/>
    <mergeCell ref="BM30:BO33"/>
    <mergeCell ref="BE32:BF33"/>
    <mergeCell ref="BI32:BJ33"/>
    <mergeCell ref="AP30:AQ31"/>
    <mergeCell ref="AR30:AS33"/>
    <mergeCell ref="AT30:AU31"/>
    <mergeCell ref="AV30:AW33"/>
    <mergeCell ref="AX30:AZ33"/>
    <mergeCell ref="BA30:BB31"/>
    <mergeCell ref="U32:V32"/>
    <mergeCell ref="W32:X32"/>
    <mergeCell ref="Z32:AA32"/>
  </mergeCells>
  <phoneticPr fontId="20"/>
  <printOptions horizontalCentered="1"/>
  <pageMargins left="0.15748031496062992" right="0.15748031496062992" top="0.15748031496062992" bottom="0.15748031496062992" header="0.19685039370078741" footer="0.15748031496062992"/>
  <pageSetup paperSize="9" scale="96" orientation="landscape" r:id="rId1"/>
  <colBreaks count="1" manualBreakCount="1">
    <brk id="6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２Ｂ</vt:lpstr>
      <vt:lpstr>２Ｂ (2)</vt:lpstr>
      <vt:lpstr>2部リーグＢ</vt:lpstr>
      <vt:lpstr>'2部リーグＢ'!Print_Area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JFみやぎ　クライアント管理者</cp:lastModifiedBy>
  <cp:lastPrinted>2018-03-23T06:53:54Z</cp:lastPrinted>
  <dcterms:created xsi:type="dcterms:W3CDTF">2017-09-04T05:39:57Z</dcterms:created>
  <dcterms:modified xsi:type="dcterms:W3CDTF">2018-04-10T02:54:32Z</dcterms:modified>
</cp:coreProperties>
</file>