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7H-7117\Desktop\"/>
    </mc:Choice>
  </mc:AlternateContent>
  <bookViews>
    <workbookView xWindow="0" yWindow="0" windowWidth="28800" windowHeight="12390" firstSheet="2" activeTab="2"/>
  </bookViews>
  <sheets>
    <sheet name="1部" sheetId="2" state="hidden" r:id="rId1"/>
    <sheet name="2部" sheetId="19" state="hidden" r:id="rId2"/>
    <sheet name="県リーグ1部" sheetId="20" r:id="rId3"/>
    <sheet name="県リーグ2部" sheetId="23" r:id="rId4"/>
    <sheet name="Sheet3" sheetId="22" r:id="rId5"/>
  </sheets>
  <definedNames>
    <definedName name="A部" localSheetId="1">'2部'!$B$3:$AG$50</definedName>
    <definedName name="A部">'1部'!$B$3:$AG$50</definedName>
    <definedName name="_xlnm.Print_Area" localSheetId="0">'1部'!$A$1:$AG$50</definedName>
    <definedName name="_xlnm.Print_Area" localSheetId="1">'2部'!$A$1:$AC$44</definedName>
    <definedName name="_xlnm.Print_Area" localSheetId="2">県リーグ1部!$A$1:$AG$60</definedName>
    <definedName name="_xlnm.Print_Area" localSheetId="3">県リーグ2部!$A$1:$AC$54</definedName>
  </definedNames>
  <calcPr calcId="152511"/>
</workbook>
</file>

<file path=xl/calcChain.xml><?xml version="1.0" encoding="utf-8"?>
<calcChain xmlns="http://schemas.openxmlformats.org/spreadsheetml/2006/main">
  <c r="A35" i="23" l="1"/>
  <c r="A29" i="23"/>
  <c r="A23" i="23"/>
  <c r="A17" i="23"/>
  <c r="A11" i="23"/>
  <c r="A5" i="23"/>
  <c r="A47" i="20"/>
  <c r="A17" i="20"/>
  <c r="AT53" i="23" l="1"/>
  <c r="AR53" i="23"/>
  <c r="AT52" i="23"/>
  <c r="AR52" i="23"/>
  <c r="AT51" i="23"/>
  <c r="AR51" i="23"/>
  <c r="AT50" i="23"/>
  <c r="AR50" i="23"/>
  <c r="AT49" i="23"/>
  <c r="AR49" i="23"/>
  <c r="AT48" i="23"/>
  <c r="AR48" i="23"/>
  <c r="AT47" i="23"/>
  <c r="AR47" i="23"/>
  <c r="AN53" i="23"/>
  <c r="AL52" i="23"/>
  <c r="AN51" i="23"/>
  <c r="AP50" i="23"/>
  <c r="AN49" i="23"/>
  <c r="AP48" i="23"/>
  <c r="AL53" i="23"/>
  <c r="AN52" i="23"/>
  <c r="AP51" i="23"/>
  <c r="AL51" i="23"/>
  <c r="AN50" i="23"/>
  <c r="AL49" i="23"/>
  <c r="AG49" i="23"/>
  <c r="AN48" i="23"/>
  <c r="AL48" i="23"/>
  <c r="AG48" i="23"/>
  <c r="AP47" i="23"/>
  <c r="AN47" i="23"/>
  <c r="AL47" i="23"/>
  <c r="AG53" i="23"/>
  <c r="AG52" i="23"/>
  <c r="AG51" i="23"/>
  <c r="AG50" i="23"/>
  <c r="AG47" i="23"/>
  <c r="N1" i="23"/>
  <c r="N1" i="20"/>
  <c r="AX60" i="20"/>
  <c r="AV60" i="20"/>
  <c r="AX59" i="20"/>
  <c r="AV59" i="20"/>
  <c r="AX58" i="20"/>
  <c r="AV58" i="20"/>
  <c r="AX57" i="20"/>
  <c r="AV57" i="20"/>
  <c r="AX56" i="20"/>
  <c r="AV56" i="20"/>
  <c r="AX54" i="20"/>
  <c r="AV54" i="20"/>
  <c r="AX55" i="20"/>
  <c r="AV55" i="20"/>
  <c r="AX53" i="20"/>
  <c r="AV53" i="20"/>
  <c r="AT60" i="20"/>
  <c r="AT59" i="20"/>
  <c r="AT58" i="20"/>
  <c r="AT57" i="20"/>
  <c r="AT56" i="20"/>
  <c r="AR60" i="20"/>
  <c r="AR59" i="20"/>
  <c r="AR58" i="20"/>
  <c r="AR57" i="20"/>
  <c r="AR56" i="20"/>
  <c r="AT55" i="20"/>
  <c r="AR55" i="20"/>
  <c r="AT54" i="20"/>
  <c r="AR54" i="20"/>
  <c r="AT53" i="20"/>
  <c r="AR53" i="20"/>
  <c r="AP54" i="20"/>
  <c r="AO54" i="20" s="1"/>
  <c r="AP55" i="20"/>
  <c r="AP56" i="20"/>
  <c r="AP57" i="20"/>
  <c r="AP58" i="20"/>
  <c r="AP59" i="20"/>
  <c r="AP60" i="20"/>
  <c r="AP53" i="20"/>
  <c r="AK60" i="20"/>
  <c r="AK55" i="20"/>
  <c r="AK53" i="20"/>
  <c r="A41" i="20"/>
  <c r="AK59" i="20" s="1"/>
  <c r="A35" i="20"/>
  <c r="AK58" i="20" s="1"/>
  <c r="A29" i="20"/>
  <c r="AK57" i="20" s="1"/>
  <c r="A23" i="20"/>
  <c r="AK56" i="20" s="1"/>
  <c r="A5" i="20"/>
  <c r="AO59" i="20" l="1"/>
  <c r="AZ56" i="20"/>
  <c r="AZ60" i="20"/>
  <c r="AO56" i="20"/>
  <c r="AZ57" i="20"/>
  <c r="AV50" i="23"/>
  <c r="AZ53" i="20"/>
  <c r="AO53" i="20"/>
  <c r="AO60" i="20"/>
  <c r="AO57" i="20"/>
  <c r="AV53" i="23"/>
  <c r="AZ59" i="20"/>
  <c r="AZ54" i="20"/>
  <c r="AZ55" i="20"/>
  <c r="AO55" i="20"/>
  <c r="AZ58" i="20"/>
  <c r="AO58" i="20"/>
  <c r="AP53" i="23"/>
  <c r="AK53" i="23" s="1"/>
  <c r="AP52" i="23"/>
  <c r="AK52" i="23" s="1"/>
  <c r="AL50" i="23"/>
  <c r="AK50" i="23" s="1"/>
  <c r="AF50" i="23" s="1"/>
  <c r="AY50" i="23" s="1"/>
  <c r="AP49" i="23"/>
  <c r="AI49" i="23" s="1"/>
  <c r="AK51" i="23"/>
  <c r="AV52" i="23"/>
  <c r="AI48" i="23"/>
  <c r="AK47" i="23"/>
  <c r="AV47" i="23"/>
  <c r="AV49" i="23"/>
  <c r="AK48" i="23"/>
  <c r="AV48" i="23"/>
  <c r="AV51" i="23"/>
  <c r="AI47" i="23"/>
  <c r="AI51" i="23"/>
  <c r="AM60" i="20"/>
  <c r="AM59" i="20"/>
  <c r="AM58" i="20"/>
  <c r="AM55" i="20"/>
  <c r="AM54" i="20"/>
  <c r="AM53" i="20"/>
  <c r="AM56" i="20"/>
  <c r="AM57" i="20"/>
  <c r="V44" i="19"/>
  <c r="V43" i="19"/>
  <c r="V41" i="19"/>
  <c r="V40" i="19"/>
  <c r="R44" i="19"/>
  <c r="R43" i="19"/>
  <c r="R41" i="19"/>
  <c r="R40" i="19"/>
  <c r="R38" i="19"/>
  <c r="R37" i="19"/>
  <c r="R35" i="19"/>
  <c r="R34" i="19"/>
  <c r="N44" i="19"/>
  <c r="N43" i="19"/>
  <c r="N41" i="19"/>
  <c r="N40" i="19"/>
  <c r="N38" i="19"/>
  <c r="N37" i="19"/>
  <c r="N35" i="19"/>
  <c r="N34" i="19"/>
  <c r="N32" i="19"/>
  <c r="N31" i="19"/>
  <c r="N29" i="19"/>
  <c r="N28" i="19"/>
  <c r="J44" i="19"/>
  <c r="J43" i="19"/>
  <c r="J41" i="19"/>
  <c r="J40" i="19"/>
  <c r="J38" i="19"/>
  <c r="J37" i="19"/>
  <c r="J35" i="19"/>
  <c r="J34" i="19"/>
  <c r="J32" i="19"/>
  <c r="J31" i="19"/>
  <c r="J29" i="19"/>
  <c r="J28" i="19"/>
  <c r="J26" i="19"/>
  <c r="J25" i="19"/>
  <c r="J23" i="19"/>
  <c r="J22" i="19"/>
  <c r="F44" i="19"/>
  <c r="F43" i="19"/>
  <c r="F41" i="19"/>
  <c r="F40" i="19"/>
  <c r="F38" i="19"/>
  <c r="F37" i="19"/>
  <c r="F35" i="19"/>
  <c r="F34" i="19"/>
  <c r="F32" i="19"/>
  <c r="F31" i="19"/>
  <c r="F29" i="19"/>
  <c r="F28" i="19"/>
  <c r="F26" i="19"/>
  <c r="F25" i="19"/>
  <c r="F23" i="19"/>
  <c r="F22" i="19"/>
  <c r="F20" i="19"/>
  <c r="F19" i="19"/>
  <c r="F17" i="19"/>
  <c r="F16" i="19"/>
  <c r="B44" i="19"/>
  <c r="B43" i="19"/>
  <c r="B41" i="19"/>
  <c r="B40" i="19"/>
  <c r="B38" i="19"/>
  <c r="B37" i="19"/>
  <c r="B35" i="19"/>
  <c r="B34" i="19"/>
  <c r="B32" i="19"/>
  <c r="B31" i="19"/>
  <c r="B26" i="19"/>
  <c r="B25" i="19"/>
  <c r="B20" i="19"/>
  <c r="B19" i="19"/>
  <c r="B14" i="19"/>
  <c r="B13" i="19"/>
  <c r="B29" i="19"/>
  <c r="B28" i="19"/>
  <c r="B23" i="19"/>
  <c r="B22" i="19"/>
  <c r="B17" i="19"/>
  <c r="B11" i="19"/>
  <c r="B16" i="19"/>
  <c r="B10" i="19"/>
  <c r="B19" i="2"/>
  <c r="B14" i="2"/>
  <c r="B13" i="2"/>
  <c r="AL2" i="19"/>
  <c r="AH2" i="19"/>
  <c r="Z2" i="19"/>
  <c r="V2" i="19"/>
  <c r="R2" i="19"/>
  <c r="N2" i="19"/>
  <c r="J2" i="19"/>
  <c r="F2" i="19"/>
  <c r="B2" i="19"/>
  <c r="AJ59" i="20" l="1"/>
  <c r="BC59" i="20" s="1"/>
  <c r="AF53" i="23"/>
  <c r="AY53" i="23" s="1"/>
  <c r="AJ56" i="20"/>
  <c r="BC56" i="20" s="1"/>
  <c r="AJ60" i="20"/>
  <c r="BC60" i="20" s="1"/>
  <c r="AJ57" i="20"/>
  <c r="BC57" i="20" s="1"/>
  <c r="AJ53" i="20"/>
  <c r="BC53" i="20" s="1"/>
  <c r="AJ58" i="20"/>
  <c r="BC58" i="20" s="1"/>
  <c r="AF52" i="23"/>
  <c r="AY52" i="23" s="1"/>
  <c r="AI53" i="23"/>
  <c r="AI52" i="23"/>
  <c r="AF51" i="23"/>
  <c r="AY51" i="23" s="1"/>
  <c r="AI50" i="23"/>
  <c r="AK49" i="23"/>
  <c r="AF49" i="23" s="1"/>
  <c r="AY49" i="23" s="1"/>
  <c r="AF47" i="23"/>
  <c r="AY47" i="23" s="1"/>
  <c r="AF48" i="23"/>
  <c r="AJ55" i="20"/>
  <c r="AJ54" i="20"/>
  <c r="AI55" i="20" l="1"/>
  <c r="AI60" i="20"/>
  <c r="AI54" i="20"/>
  <c r="AI56" i="20"/>
  <c r="AI58" i="20"/>
  <c r="AI57" i="20"/>
  <c r="AI59" i="20"/>
  <c r="AI53" i="20"/>
  <c r="AE53" i="23"/>
  <c r="AE51" i="23"/>
  <c r="AE48" i="23"/>
  <c r="AE49" i="23"/>
  <c r="AE47" i="23"/>
  <c r="AE52" i="23"/>
  <c r="AE50" i="23"/>
  <c r="AY48" i="23"/>
  <c r="BC55" i="20"/>
  <c r="BC54" i="20"/>
  <c r="AL2" i="2"/>
  <c r="AH2" i="2"/>
  <c r="AD2" i="2"/>
  <c r="Z2" i="2"/>
  <c r="V2" i="2"/>
  <c r="R2" i="2"/>
  <c r="N2" i="2"/>
  <c r="J2" i="2"/>
  <c r="F2" i="2"/>
  <c r="B2" i="2"/>
  <c r="D48" i="23" l="1"/>
  <c r="D52" i="23"/>
  <c r="L54" i="20"/>
  <c r="N54" i="20"/>
  <c r="J55" i="20"/>
  <c r="T56" i="20"/>
  <c r="N58" i="20"/>
  <c r="T57" i="20"/>
  <c r="D56" i="20"/>
  <c r="R58" i="20"/>
  <c r="J58" i="20"/>
  <c r="N56" i="20"/>
  <c r="R54" i="20"/>
  <c r="X53" i="20"/>
  <c r="T60" i="20"/>
  <c r="P57" i="20"/>
  <c r="V60" i="20"/>
  <c r="L56" i="20"/>
  <c r="P54" i="20"/>
  <c r="X54" i="20"/>
  <c r="D54" i="20"/>
  <c r="T55" i="20"/>
  <c r="L53" i="20"/>
  <c r="R59" i="20"/>
  <c r="V54" i="20"/>
  <c r="T54" i="20"/>
  <c r="X56" i="20"/>
  <c r="X58" i="20"/>
  <c r="T59" i="20"/>
  <c r="L60" i="20"/>
  <c r="X55" i="20"/>
  <c r="L59" i="20"/>
  <c r="D60" i="20"/>
  <c r="D53" i="20"/>
  <c r="X60" i="20"/>
  <c r="N53" i="20"/>
  <c r="D59" i="20"/>
  <c r="N60" i="20"/>
  <c r="L57" i="20"/>
  <c r="J56" i="20"/>
  <c r="P59" i="20"/>
  <c r="R56" i="20"/>
  <c r="X59" i="20"/>
  <c r="V55" i="20"/>
  <c r="V56" i="20"/>
  <c r="L55" i="20"/>
  <c r="P58" i="20"/>
  <c r="P55" i="20"/>
  <c r="X57" i="20"/>
  <c r="V57" i="20"/>
  <c r="D58" i="20"/>
  <c r="N59" i="20"/>
  <c r="V58" i="20"/>
  <c r="N57" i="20"/>
  <c r="R57" i="20"/>
  <c r="P60" i="20"/>
  <c r="P53" i="20"/>
  <c r="T53" i="20"/>
  <c r="N55" i="20"/>
  <c r="J57" i="20"/>
  <c r="D55" i="20"/>
  <c r="T58" i="20"/>
  <c r="V59" i="20"/>
  <c r="J54" i="20"/>
  <c r="L58" i="20"/>
  <c r="J60" i="20"/>
  <c r="R60" i="20"/>
  <c r="R53" i="20"/>
  <c r="P56" i="20"/>
  <c r="V53" i="20"/>
  <c r="J59" i="20"/>
  <c r="J53" i="20"/>
  <c r="R55" i="20"/>
  <c r="R48" i="23"/>
  <c r="N48" i="23"/>
  <c r="T48" i="23"/>
  <c r="P50" i="23"/>
  <c r="J50" i="23"/>
  <c r="N49" i="23"/>
  <c r="V50" i="23"/>
  <c r="N53" i="23"/>
  <c r="X51" i="23"/>
  <c r="J51" i="23"/>
  <c r="J52" i="23"/>
  <c r="L52" i="23"/>
  <c r="P53" i="23"/>
  <c r="T53" i="23"/>
  <c r="X52" i="23"/>
  <c r="R47" i="23"/>
  <c r="D47" i="23"/>
  <c r="V48" i="23"/>
  <c r="R50" i="23"/>
  <c r="N52" i="23"/>
  <c r="V49" i="23"/>
  <c r="R51" i="23"/>
  <c r="L47" i="23"/>
  <c r="D49" i="23"/>
  <c r="D53" i="23"/>
  <c r="N47" i="23"/>
  <c r="J49" i="23"/>
  <c r="X50" i="23"/>
  <c r="T52" i="23"/>
  <c r="T51" i="23"/>
  <c r="P47" i="23"/>
  <c r="L49" i="23"/>
  <c r="D51" i="23"/>
  <c r="V52" i="23"/>
  <c r="P48" i="23"/>
  <c r="L50" i="23"/>
  <c r="V53" i="23"/>
  <c r="T47" i="23"/>
  <c r="P49" i="23"/>
  <c r="X53" i="23"/>
  <c r="V47" i="23"/>
  <c r="R49" i="23"/>
  <c r="N51" i="23"/>
  <c r="J53" i="23"/>
  <c r="N50" i="23"/>
  <c r="R52" i="23"/>
  <c r="X47" i="23"/>
  <c r="T49" i="23"/>
  <c r="P51" i="23"/>
  <c r="L53" i="23"/>
  <c r="J47" i="23"/>
  <c r="X48" i="23"/>
  <c r="T50" i="23"/>
  <c r="P52" i="23"/>
  <c r="J48" i="23"/>
  <c r="X49" i="23"/>
  <c r="L48" i="23"/>
  <c r="D50" i="23"/>
  <c r="V51" i="23"/>
  <c r="R53" i="23"/>
  <c r="L51" i="23"/>
  <c r="AK54" i="20" l="1"/>
  <c r="D57" i="20" s="1"/>
</calcChain>
</file>

<file path=xl/sharedStrings.xml><?xml version="1.0" encoding="utf-8"?>
<sst xmlns="http://schemas.openxmlformats.org/spreadsheetml/2006/main" count="924" uniqueCount="145">
  <si>
    <t>順位</t>
    <rPh sb="0" eb="2">
      <t>ジュンイ</t>
    </rPh>
    <phoneticPr fontId="5"/>
  </si>
  <si>
    <t>勝点</t>
    <rPh sb="0" eb="1">
      <t>カチ</t>
    </rPh>
    <rPh sb="1" eb="2">
      <t>テン</t>
    </rPh>
    <phoneticPr fontId="5"/>
  </si>
  <si>
    <t>勝</t>
    <rPh sb="0" eb="1">
      <t>カチ</t>
    </rPh>
    <phoneticPr fontId="5"/>
  </si>
  <si>
    <t>負</t>
    <rPh sb="0" eb="1">
      <t>マケ</t>
    </rPh>
    <phoneticPr fontId="5"/>
  </si>
  <si>
    <t>得点</t>
    <rPh sb="0" eb="2">
      <t>トクテン</t>
    </rPh>
    <phoneticPr fontId="5"/>
  </si>
  <si>
    <t>失点</t>
    <rPh sb="0" eb="2">
      <t>シッテン</t>
    </rPh>
    <phoneticPr fontId="5"/>
  </si>
  <si>
    <t>得失差</t>
    <rPh sb="0" eb="1">
      <t>トク</t>
    </rPh>
    <rPh sb="1" eb="2">
      <t>シツ</t>
    </rPh>
    <rPh sb="2" eb="3">
      <t>サ</t>
    </rPh>
    <phoneticPr fontId="5"/>
  </si>
  <si>
    <t>○</t>
    <phoneticPr fontId="5"/>
  </si>
  <si>
    <t>●</t>
    <phoneticPr fontId="5"/>
  </si>
  <si>
    <t>△</t>
    <phoneticPr fontId="5"/>
  </si>
  <si>
    <t>宮城県サッカー場Ｂ</t>
    <rPh sb="0" eb="3">
      <t>ミヤギケン</t>
    </rPh>
    <rPh sb="7" eb="8">
      <t>ジョウ</t>
    </rPh>
    <phoneticPr fontId="14"/>
  </si>
  <si>
    <t>宮城県サッカー場C</t>
    <rPh sb="0" eb="3">
      <t>ミヤギケン</t>
    </rPh>
    <rPh sb="7" eb="8">
      <t>ジョウ</t>
    </rPh>
    <phoneticPr fontId="14"/>
  </si>
  <si>
    <t>泉サッカー場東G</t>
    <rPh sb="0" eb="1">
      <t>イズミ</t>
    </rPh>
    <rPh sb="5" eb="6">
      <t>ジョウ</t>
    </rPh>
    <rPh sb="6" eb="7">
      <t>ヒガシ</t>
    </rPh>
    <phoneticPr fontId="14"/>
  </si>
  <si>
    <t>加美町陶芸の里運動公園</t>
    <rPh sb="0" eb="3">
      <t>カミマチ</t>
    </rPh>
    <rPh sb="3" eb="5">
      <t>トウゲイ</t>
    </rPh>
    <rPh sb="6" eb="7">
      <t>サト</t>
    </rPh>
    <rPh sb="7" eb="11">
      <t>ウンドウコウエン</t>
    </rPh>
    <phoneticPr fontId="2"/>
  </si>
  <si>
    <t>宮城県サッカー場A</t>
    <rPh sb="0" eb="3">
      <t>ミヤギケン</t>
    </rPh>
    <rPh sb="7" eb="8">
      <t>ジョウ</t>
    </rPh>
    <phoneticPr fontId="14"/>
  </si>
  <si>
    <t>七ヶ浜サッカースタジアム</t>
    <rPh sb="0" eb="3">
      <t>シチガハマ</t>
    </rPh>
    <phoneticPr fontId="2"/>
  </si>
  <si>
    <t>試合数</t>
    <rPh sb="0" eb="2">
      <t>シアイ</t>
    </rPh>
    <rPh sb="2" eb="3">
      <t>スウ</t>
    </rPh>
    <phoneticPr fontId="5"/>
  </si>
  <si>
    <t>aaaaa</t>
    <phoneticPr fontId="5"/>
  </si>
  <si>
    <t>泉東</t>
    <rPh sb="0" eb="1">
      <t>イズミ</t>
    </rPh>
    <rPh sb="1" eb="2">
      <t>ヒガシ</t>
    </rPh>
    <phoneticPr fontId="5"/>
  </si>
  <si>
    <t>陶芸</t>
    <rPh sb="0" eb="2">
      <t>トウゲイ</t>
    </rPh>
    <phoneticPr fontId="5"/>
  </si>
  <si>
    <t>松島FBC人工芝1</t>
    <rPh sb="0" eb="2">
      <t>マツシマ</t>
    </rPh>
    <rPh sb="5" eb="7">
      <t>ジンコウ</t>
    </rPh>
    <rPh sb="7" eb="8">
      <t>シバ</t>
    </rPh>
    <phoneticPr fontId="2"/>
  </si>
  <si>
    <t>松島FBC人工芝2</t>
    <rPh sb="0" eb="2">
      <t>マツシマ</t>
    </rPh>
    <rPh sb="5" eb="7">
      <t>ジンコウ</t>
    </rPh>
    <rPh sb="7" eb="8">
      <t>シバ</t>
    </rPh>
    <phoneticPr fontId="2"/>
  </si>
  <si>
    <t>松島運動公園</t>
    <rPh sb="0" eb="2">
      <t>マツシマ</t>
    </rPh>
    <rPh sb="2" eb="6">
      <t>ウンドウコウエン</t>
    </rPh>
    <phoneticPr fontId="5"/>
  </si>
  <si>
    <t>ひとめぼれ補助</t>
    <rPh sb="5" eb="7">
      <t>ホジョ</t>
    </rPh>
    <phoneticPr fontId="5"/>
  </si>
  <si>
    <t>宮城教員クラブ</t>
    <rPh sb="0" eb="2">
      <t>ミヤギ</t>
    </rPh>
    <rPh sb="2" eb="4">
      <t>キョウイン</t>
    </rPh>
    <phoneticPr fontId="5"/>
  </si>
  <si>
    <t>ソニーサッカークラブ</t>
    <phoneticPr fontId="5"/>
  </si>
  <si>
    <t>七ヶ浜サッカークラブ</t>
    <rPh sb="0" eb="3">
      <t>シチガハマ</t>
    </rPh>
    <phoneticPr fontId="5"/>
  </si>
  <si>
    <t>リコーインダストリー東北</t>
    <rPh sb="10" eb="12">
      <t>トウホク</t>
    </rPh>
    <phoneticPr fontId="5"/>
  </si>
  <si>
    <t>KEMONOIN 槻木</t>
    <rPh sb="9" eb="11">
      <t>ツキノキ</t>
    </rPh>
    <phoneticPr fontId="5"/>
  </si>
  <si>
    <t>塩釜NTFCヴィーゼ</t>
    <rPh sb="0" eb="2">
      <t>シオガマ</t>
    </rPh>
    <phoneticPr fontId="5"/>
  </si>
  <si>
    <t>東六クラブノスタルジア</t>
    <rPh sb="0" eb="2">
      <t>トウロク</t>
    </rPh>
    <phoneticPr fontId="5"/>
  </si>
  <si>
    <t>六郷クラブ</t>
    <rPh sb="0" eb="2">
      <t>ロクゴウ</t>
    </rPh>
    <phoneticPr fontId="5"/>
  </si>
  <si>
    <t>七郷クラブ</t>
    <rPh sb="0" eb="2">
      <t>シチゴウ</t>
    </rPh>
    <phoneticPr fontId="5"/>
  </si>
  <si>
    <t>東北クラブ</t>
    <rPh sb="0" eb="2">
      <t>トウホク</t>
    </rPh>
    <phoneticPr fontId="5"/>
  </si>
  <si>
    <t>ARDORE桑原</t>
    <rPh sb="6" eb="8">
      <t>クワハラ</t>
    </rPh>
    <phoneticPr fontId="5"/>
  </si>
  <si>
    <t>多賀城FC</t>
    <rPh sb="0" eb="3">
      <t>タガジョウ</t>
    </rPh>
    <phoneticPr fontId="5"/>
  </si>
  <si>
    <t>田尻FC</t>
    <rPh sb="0" eb="2">
      <t>タジリ</t>
    </rPh>
    <phoneticPr fontId="5"/>
  </si>
  <si>
    <t>一高済美SC</t>
    <rPh sb="0" eb="2">
      <t>イチコウ</t>
    </rPh>
    <rPh sb="2" eb="4">
      <t>サイビ</t>
    </rPh>
    <phoneticPr fontId="5"/>
  </si>
  <si>
    <t>アディダススポーツパーク</t>
  </si>
  <si>
    <t>○</t>
  </si>
  <si>
    <t>●</t>
  </si>
  <si>
    <t>△</t>
  </si>
  <si>
    <t>FC SENDAI</t>
    <phoneticPr fontId="5"/>
  </si>
  <si>
    <t>4/10</t>
    <phoneticPr fontId="5"/>
  </si>
  <si>
    <t>4/17</t>
    <phoneticPr fontId="5"/>
  </si>
  <si>
    <t>5/15</t>
    <phoneticPr fontId="5"/>
  </si>
  <si>
    <t>5/22</t>
    <phoneticPr fontId="5"/>
  </si>
  <si>
    <t>5/27</t>
    <phoneticPr fontId="5"/>
  </si>
  <si>
    <t>6/5</t>
    <phoneticPr fontId="5"/>
  </si>
  <si>
    <t>6/19</t>
    <phoneticPr fontId="5"/>
  </si>
  <si>
    <t>7/3</t>
    <phoneticPr fontId="5"/>
  </si>
  <si>
    <t>7/10</t>
    <phoneticPr fontId="5"/>
  </si>
  <si>
    <t>7/17</t>
    <phoneticPr fontId="5"/>
  </si>
  <si>
    <t>7/24</t>
    <phoneticPr fontId="5"/>
  </si>
  <si>
    <t>8/14</t>
    <phoneticPr fontId="5"/>
  </si>
  <si>
    <t>8/21</t>
    <phoneticPr fontId="5"/>
  </si>
  <si>
    <t>8/28</t>
    <phoneticPr fontId="5"/>
  </si>
  <si>
    <t>9/11</t>
    <phoneticPr fontId="5"/>
  </si>
  <si>
    <t>9/18</t>
    <phoneticPr fontId="5"/>
  </si>
  <si>
    <t>10/2</t>
    <phoneticPr fontId="5"/>
  </si>
  <si>
    <t>10/23</t>
    <phoneticPr fontId="5"/>
  </si>
  <si>
    <t>11/6</t>
    <phoneticPr fontId="5"/>
  </si>
  <si>
    <t>11/13</t>
    <phoneticPr fontId="5"/>
  </si>
  <si>
    <t>第40回宮城県サッカーリーグ　1部</t>
    <rPh sb="0" eb="1">
      <t>ダイ</t>
    </rPh>
    <rPh sb="3" eb="4">
      <t>カイ</t>
    </rPh>
    <rPh sb="4" eb="7">
      <t>ミヤギケン</t>
    </rPh>
    <rPh sb="16" eb="17">
      <t>ブ</t>
    </rPh>
    <phoneticPr fontId="5"/>
  </si>
  <si>
    <t>第40回宮城県サッカーリーグ　2部</t>
    <rPh sb="0" eb="1">
      <t>ダイ</t>
    </rPh>
    <rPh sb="3" eb="4">
      <t>カイ</t>
    </rPh>
    <rPh sb="4" eb="7">
      <t>ミヤギケン</t>
    </rPh>
    <rPh sb="16" eb="17">
      <t>ブ</t>
    </rPh>
    <phoneticPr fontId="5"/>
  </si>
  <si>
    <t>塩釜NTFCヴィーゼ</t>
    <rPh sb="0" eb="2">
      <t>シオガマ</t>
    </rPh>
    <phoneticPr fontId="2"/>
  </si>
  <si>
    <t>順位</t>
  </si>
  <si>
    <t>1部</t>
  </si>
  <si>
    <t>試合数</t>
  </si>
  <si>
    <t>勝点</t>
  </si>
  <si>
    <t>勝</t>
  </si>
  <si>
    <t>負</t>
  </si>
  <si>
    <t>分</t>
  </si>
  <si>
    <t>得点</t>
  </si>
  <si>
    <t>失点</t>
  </si>
  <si>
    <t>得失差</t>
  </si>
  <si>
    <t>チーム</t>
    <phoneticPr fontId="5"/>
  </si>
  <si>
    <t>分</t>
    <rPh sb="0" eb="1">
      <t>ワケ</t>
    </rPh>
    <phoneticPr fontId="5"/>
  </si>
  <si>
    <t>罰則点</t>
  </si>
  <si>
    <t>FC.SENDAI</t>
    <phoneticPr fontId="2"/>
  </si>
  <si>
    <t>第41回宮城県サッカーリーグ　2部</t>
    <rPh sb="0" eb="1">
      <t>ダイ</t>
    </rPh>
    <rPh sb="3" eb="4">
      <t>カイ</t>
    </rPh>
    <rPh sb="4" eb="7">
      <t>ミヤギケン</t>
    </rPh>
    <rPh sb="16" eb="17">
      <t>ブ</t>
    </rPh>
    <phoneticPr fontId="5"/>
  </si>
  <si>
    <t>第41回宮城県サッカーリーグ　1部</t>
    <rPh sb="0" eb="1">
      <t>ダイ</t>
    </rPh>
    <rPh sb="3" eb="4">
      <t>カイ</t>
    </rPh>
    <rPh sb="4" eb="7">
      <t>ミヤギケン</t>
    </rPh>
    <rPh sb="16" eb="17">
      <t>ブ</t>
    </rPh>
    <phoneticPr fontId="5"/>
  </si>
  <si>
    <t>マリソル松島</t>
    <rPh sb="4" eb="6">
      <t>マツシマ</t>
    </rPh>
    <phoneticPr fontId="2"/>
  </si>
  <si>
    <t>東六クラブノスタルジア</t>
    <rPh sb="0" eb="2">
      <t>トウロク</t>
    </rPh>
    <phoneticPr fontId="5"/>
  </si>
  <si>
    <t>宮城教員クラブ</t>
    <rPh sb="0" eb="2">
      <t>ミヤギ</t>
    </rPh>
    <rPh sb="2" eb="4">
      <t>キョウイン</t>
    </rPh>
    <phoneticPr fontId="5"/>
  </si>
  <si>
    <t>七ヶ浜SC</t>
    <rPh sb="0" eb="3">
      <t>シチガハマ</t>
    </rPh>
    <phoneticPr fontId="2"/>
  </si>
  <si>
    <t>ソニーSC</t>
    <phoneticPr fontId="2"/>
  </si>
  <si>
    <t>六郷クラブ</t>
    <rPh sb="0" eb="2">
      <t>ロクゴウ</t>
    </rPh>
    <phoneticPr fontId="2"/>
  </si>
  <si>
    <t>ARDORE桑原</t>
    <rPh sb="6" eb="8">
      <t>クワハラ</t>
    </rPh>
    <phoneticPr fontId="5"/>
  </si>
  <si>
    <t>-</t>
    <phoneticPr fontId="5"/>
  </si>
  <si>
    <t>東六クラブ
ノスタルジアFC</t>
    <rPh sb="0" eb="2">
      <t>トウロク</t>
    </rPh>
    <phoneticPr fontId="5"/>
  </si>
  <si>
    <t>-</t>
    <phoneticPr fontId="5"/>
  </si>
  <si>
    <t>KEMONO IN 槻木</t>
    <rPh sb="10" eb="12">
      <t>ツキノキ</t>
    </rPh>
    <phoneticPr fontId="5"/>
  </si>
  <si>
    <t>七郷クラブ</t>
    <rPh sb="0" eb="2">
      <t>シチゴウ</t>
    </rPh>
    <phoneticPr fontId="5"/>
  </si>
  <si>
    <t>多賀城FC</t>
    <rPh sb="0" eb="3">
      <t>タガジョウ</t>
    </rPh>
    <phoneticPr fontId="5"/>
  </si>
  <si>
    <t>南小泉クラブ</t>
    <rPh sb="0" eb="1">
      <t>ミナミ</t>
    </rPh>
    <rPh sb="1" eb="3">
      <t>コイズミ</t>
    </rPh>
    <phoneticPr fontId="5"/>
  </si>
  <si>
    <t>東北クラブ</t>
    <rPh sb="0" eb="2">
      <t>トウホク</t>
    </rPh>
    <phoneticPr fontId="5"/>
  </si>
  <si>
    <t>バンブルビー白石</t>
    <rPh sb="6" eb="8">
      <t>シロイシ</t>
    </rPh>
    <phoneticPr fontId="5"/>
  </si>
  <si>
    <t>バンブルビー
白石</t>
    <rPh sb="7" eb="9">
      <t>シロイシ</t>
    </rPh>
    <phoneticPr fontId="5"/>
  </si>
  <si>
    <t>めぐみ野C</t>
  </si>
  <si>
    <t>めぐみ野A</t>
  </si>
  <si>
    <t>4/9    11:00</t>
    <phoneticPr fontId="5"/>
  </si>
  <si>
    <t>4/9    12:00</t>
    <phoneticPr fontId="5"/>
  </si>
  <si>
    <t>4/9    14:00</t>
    <phoneticPr fontId="5"/>
  </si>
  <si>
    <t>4/16    11:00</t>
    <phoneticPr fontId="5"/>
  </si>
  <si>
    <t>4/16    13:00</t>
    <phoneticPr fontId="5"/>
  </si>
  <si>
    <t>4/30    13:00</t>
    <phoneticPr fontId="5"/>
  </si>
  <si>
    <t>4/30    15:00</t>
    <phoneticPr fontId="5"/>
  </si>
  <si>
    <t>5/7    14:00</t>
    <phoneticPr fontId="5"/>
  </si>
  <si>
    <t>5/14    15:00</t>
    <phoneticPr fontId="5"/>
  </si>
  <si>
    <t>5/21    12:00</t>
    <phoneticPr fontId="5"/>
  </si>
  <si>
    <t>5/21    14:00</t>
    <phoneticPr fontId="5"/>
  </si>
  <si>
    <t>5/28    13:30</t>
    <phoneticPr fontId="5"/>
  </si>
  <si>
    <t>5/28    15:20</t>
    <phoneticPr fontId="5"/>
  </si>
  <si>
    <t>6/18    15:20</t>
    <phoneticPr fontId="5"/>
  </si>
  <si>
    <t>6/25    10:00</t>
    <phoneticPr fontId="5"/>
  </si>
  <si>
    <t>6/25    12:00</t>
    <phoneticPr fontId="5"/>
  </si>
  <si>
    <t>6/25    11:00</t>
    <phoneticPr fontId="5"/>
  </si>
  <si>
    <t>7/2    15:30</t>
    <phoneticPr fontId="5"/>
  </si>
  <si>
    <t>7/23    10:00</t>
    <phoneticPr fontId="5"/>
  </si>
  <si>
    <t>7/23    12:00</t>
    <phoneticPr fontId="5"/>
  </si>
  <si>
    <t>8/6    13:00</t>
    <phoneticPr fontId="5"/>
  </si>
  <si>
    <t>8/6    15:00</t>
    <phoneticPr fontId="5"/>
  </si>
  <si>
    <t>8/13    12:00</t>
    <phoneticPr fontId="5"/>
  </si>
  <si>
    <t>8/13    14:00</t>
    <phoneticPr fontId="5"/>
  </si>
  <si>
    <t>8/20    12:00</t>
    <phoneticPr fontId="5"/>
  </si>
  <si>
    <t>8/27    10:00</t>
    <phoneticPr fontId="5"/>
  </si>
  <si>
    <t>8/27    12:00</t>
    <phoneticPr fontId="5"/>
  </si>
  <si>
    <t>9/10    9:30</t>
    <phoneticPr fontId="5"/>
  </si>
  <si>
    <t>9/17    10:00</t>
    <phoneticPr fontId="5"/>
  </si>
  <si>
    <t>9/17    12:00</t>
    <phoneticPr fontId="5"/>
  </si>
  <si>
    <t>11/19   14:00</t>
    <phoneticPr fontId="5"/>
  </si>
  <si>
    <t>11/19   12:00</t>
    <phoneticPr fontId="5"/>
  </si>
  <si>
    <t>11/12   14:00</t>
    <phoneticPr fontId="5"/>
  </si>
  <si>
    <t>11/12   12:00</t>
    <phoneticPr fontId="5"/>
  </si>
  <si>
    <t>11/12   10:00</t>
    <phoneticPr fontId="5"/>
  </si>
  <si>
    <t>10/29   9:30</t>
    <phoneticPr fontId="5"/>
  </si>
  <si>
    <t>10/29   11:20</t>
    <phoneticPr fontId="5"/>
  </si>
  <si>
    <t>10/15   9:30</t>
    <phoneticPr fontId="5"/>
  </si>
  <si>
    <t>10/15   11:20</t>
    <phoneticPr fontId="5"/>
  </si>
  <si>
    <t>10/1   9:30</t>
    <phoneticPr fontId="5"/>
  </si>
  <si>
    <t>9/24   10:00</t>
    <phoneticPr fontId="5"/>
  </si>
  <si>
    <t>9/17   14:00</t>
    <phoneticPr fontId="5"/>
  </si>
  <si>
    <t>編集</t>
    <rPh sb="0" eb="2">
      <t>ヘンシュウ</t>
    </rPh>
    <phoneticPr fontId="5"/>
  </si>
  <si>
    <t>編集</t>
    <rPh sb="0" eb="2">
      <t>ヘンシュウ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</si>
</sst>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yyyy/m/d\ h:mm;@"/>
    <numFmt numFmtId="177" formatCode="m&quot;月&quot;d&quot;日&quot;;@"/>
    <numFmt numFmtId="178" formatCode="m/d\ \ \ h:mm;@"/>
  </numFmts>
  <fonts count="34">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6"/>
      <name val="ＭＳ Ｐゴシック"/>
      <family val="2"/>
      <charset val="128"/>
      <scheme val="minor"/>
    </font>
    <font>
      <sz val="9"/>
      <color theme="1"/>
      <name val="ＭＳ Ｐゴシック"/>
      <family val="2"/>
      <charset val="128"/>
      <scheme val="minor"/>
    </font>
    <font>
      <sz val="9"/>
      <name val="ＭＳ Ｐゴシック"/>
      <family val="2"/>
      <charset val="128"/>
    </font>
    <font>
      <b/>
      <sz val="9"/>
      <name val="ＭＳ Ｐゴシック"/>
      <family val="2"/>
      <charset val="128"/>
    </font>
    <font>
      <b/>
      <sz val="9"/>
      <name val="ＭＳ Ｐゴシック"/>
      <family val="3"/>
      <charset val="128"/>
    </font>
    <font>
      <sz val="10"/>
      <color theme="1"/>
      <name val="ＭＳ Ｐゴシック"/>
      <family val="3"/>
      <charset val="128"/>
      <scheme val="minor"/>
    </font>
    <font>
      <sz val="8"/>
      <name val="ＭＳ Ｐゴシック"/>
      <family val="3"/>
      <charset val="128"/>
    </font>
    <font>
      <u/>
      <sz val="11"/>
      <color theme="10"/>
      <name val="ＭＳ Ｐゴシック"/>
      <family val="3"/>
      <charset val="128"/>
    </font>
    <font>
      <b/>
      <sz val="9"/>
      <color indexed="8"/>
      <name val="ＭＳ Ｐゴシック"/>
      <family val="3"/>
      <charset val="128"/>
    </font>
    <font>
      <sz val="18"/>
      <name val="ＭＳ Ｐゴシック"/>
      <family val="3"/>
      <charset val="128"/>
    </font>
    <font>
      <sz val="9"/>
      <color theme="1"/>
      <name val="ＭＳ Ｐゴシック"/>
      <family val="3"/>
      <charset val="128"/>
    </font>
    <font>
      <b/>
      <sz val="11"/>
      <color theme="1"/>
      <name val="ＭＳ Ｐゴシック"/>
      <family val="3"/>
      <charset val="128"/>
      <scheme val="minor"/>
    </font>
    <font>
      <sz val="9"/>
      <color rgb="FFFF0000"/>
      <name val="ＭＳ Ｐゴシック"/>
      <family val="3"/>
      <charset val="128"/>
    </font>
    <font>
      <sz val="6"/>
      <color rgb="FFFF0000"/>
      <name val="ＭＳ Ｐゴシック"/>
      <family val="3"/>
      <charset val="128"/>
    </font>
    <font>
      <sz val="11"/>
      <color theme="1"/>
      <name val="ＭＳ Ｐゴシック"/>
      <family val="2"/>
      <charset val="128"/>
      <scheme val="minor"/>
    </font>
    <font>
      <b/>
      <sz val="14"/>
      <color theme="1"/>
      <name val="ＭＳ Ｐゴシック"/>
      <family val="3"/>
      <charset val="128"/>
      <scheme val="minor"/>
    </font>
    <font>
      <b/>
      <sz val="8"/>
      <name val="ＭＳ Ｐゴシック"/>
      <family val="2"/>
      <charset val="128"/>
    </font>
    <font>
      <b/>
      <sz val="8"/>
      <name val="ＭＳ Ｐゴシック"/>
      <family val="3"/>
      <charset val="128"/>
    </font>
    <font>
      <sz val="8"/>
      <name val="ＭＳ Ｐゴシック"/>
      <family val="2"/>
      <charset val="128"/>
    </font>
    <font>
      <sz val="8"/>
      <color theme="1"/>
      <name val="ＭＳ Ｐゴシック"/>
      <family val="2"/>
      <charset val="128"/>
    </font>
    <font>
      <sz val="8"/>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11"/>
      <name val="ＭＳ Ｐゴシック"/>
      <family val="3"/>
      <charset val="128"/>
      <scheme val="minor"/>
    </font>
    <font>
      <sz val="6"/>
      <name val="ＭＳ Ｐゴシック"/>
      <family val="2"/>
      <charset val="128"/>
    </font>
    <font>
      <b/>
      <sz val="9"/>
      <name val="HG丸ｺﾞｼｯｸM-PRO"/>
      <family val="3"/>
      <charset val="128"/>
    </font>
    <font>
      <b/>
      <sz val="10"/>
      <name val="HG丸ｺﾞｼｯｸM-PRO"/>
      <family val="3"/>
      <charset val="128"/>
    </font>
    <font>
      <b/>
      <sz val="10"/>
      <color theme="1"/>
      <name val="HG丸ｺﾞｼｯｸM-PRO"/>
      <family val="3"/>
      <charset val="128"/>
    </font>
    <font>
      <sz val="6"/>
      <color theme="1"/>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pplyNumberFormat="0" applyFill="0" applyBorder="0" applyAlignment="0" applyProtection="0">
      <alignment vertical="top"/>
      <protection locked="0"/>
    </xf>
    <xf numFmtId="6" fontId="19" fillId="0" borderId="0" applyFont="0" applyFill="0" applyBorder="0" applyAlignment="0" applyProtection="0">
      <alignment vertical="center"/>
    </xf>
  </cellStyleXfs>
  <cellXfs count="432">
    <xf numFmtId="0" fontId="0" fillId="0" borderId="0" xfId="0">
      <alignment vertical="center"/>
    </xf>
    <xf numFmtId="0" fontId="1" fillId="0" borderId="0" xfId="5">
      <alignment vertical="center"/>
    </xf>
    <xf numFmtId="0" fontId="10" fillId="0" borderId="0" xfId="0" applyFont="1">
      <alignment vertical="center"/>
    </xf>
    <xf numFmtId="0" fontId="6" fillId="0" borderId="0" xfId="0" applyFont="1" applyAlignment="1">
      <alignment vertical="center" wrapText="1"/>
    </xf>
    <xf numFmtId="0" fontId="3" fillId="0" borderId="0" xfId="4" applyFont="1" applyAlignment="1">
      <alignment vertical="center" wrapText="1"/>
    </xf>
    <xf numFmtId="0" fontId="7" fillId="0" borderId="1" xfId="4" applyFont="1" applyBorder="1" applyAlignment="1">
      <alignment vertical="center" wrapText="1"/>
    </xf>
    <xf numFmtId="0" fontId="8" fillId="0" borderId="3" xfId="4" applyFont="1" applyBorder="1" applyAlignment="1">
      <alignment horizontal="right" vertical="center" wrapText="1"/>
    </xf>
    <xf numFmtId="0" fontId="9" fillId="0" borderId="3" xfId="4" applyFont="1" applyBorder="1" applyAlignment="1">
      <alignment horizontal="right" vertical="center" wrapText="1"/>
    </xf>
    <xf numFmtId="0" fontId="4" fillId="0" borderId="2" xfId="4" applyFont="1" applyBorder="1" applyAlignment="1">
      <alignment horizontal="center" vertical="center" wrapText="1"/>
    </xf>
    <xf numFmtId="0" fontId="4" fillId="0" borderId="1" xfId="4" applyFont="1" applyBorder="1" applyAlignment="1">
      <alignment horizontal="center" vertical="center" wrapText="1"/>
    </xf>
    <xf numFmtId="0" fontId="4" fillId="0" borderId="3" xfId="4" applyFont="1" applyBorder="1" applyAlignment="1">
      <alignment horizontal="center" vertical="center" wrapText="1"/>
    </xf>
    <xf numFmtId="0" fontId="0" fillId="0" borderId="0" xfId="0" applyBorder="1" applyAlignment="1">
      <alignment vertical="center" shrinkToFit="1"/>
    </xf>
    <xf numFmtId="0" fontId="13" fillId="0" borderId="0" xfId="0" applyFont="1" applyBorder="1" applyAlignment="1">
      <alignment horizontal="right" vertical="center"/>
    </xf>
    <xf numFmtId="0" fontId="4" fillId="0" borderId="0" xfId="4" applyFont="1" applyBorder="1" applyAlignment="1">
      <alignment horizontal="center" vertical="center" wrapText="1"/>
    </xf>
    <xf numFmtId="0" fontId="4" fillId="0" borderId="0" xfId="4" applyFont="1" applyBorder="1" applyAlignment="1">
      <alignment horizontal="center" vertical="center"/>
    </xf>
    <xf numFmtId="0" fontId="4" fillId="0" borderId="0" xfId="4" applyFont="1" applyFill="1" applyBorder="1" applyAlignment="1">
      <alignment horizontal="center" vertical="center"/>
    </xf>
    <xf numFmtId="0" fontId="7" fillId="3" borderId="1" xfId="4" applyFont="1" applyFill="1" applyBorder="1" applyAlignment="1">
      <alignment vertical="center" wrapText="1"/>
    </xf>
    <xf numFmtId="0" fontId="4" fillId="3" borderId="8" xfId="4" applyFont="1" applyFill="1" applyBorder="1" applyAlignment="1">
      <alignment horizontal="center" vertical="center"/>
    </xf>
    <xf numFmtId="0" fontId="4" fillId="3" borderId="25" xfId="4" applyFont="1" applyFill="1" applyBorder="1" applyAlignment="1">
      <alignment horizontal="center" vertical="center"/>
    </xf>
    <xf numFmtId="0" fontId="4" fillId="3" borderId="10" xfId="4" applyFont="1" applyFill="1" applyBorder="1" applyAlignment="1">
      <alignment horizontal="center" vertical="center"/>
    </xf>
    <xf numFmtId="0" fontId="4" fillId="3" borderId="28" xfId="4" applyFont="1" applyFill="1" applyBorder="1" applyAlignment="1">
      <alignment horizontal="center" vertical="center"/>
    </xf>
    <xf numFmtId="0" fontId="4" fillId="3" borderId="26" xfId="4" applyFont="1" applyFill="1" applyBorder="1" applyAlignment="1">
      <alignment horizontal="center" vertical="center"/>
    </xf>
    <xf numFmtId="0" fontId="9" fillId="3" borderId="3" xfId="4" applyFont="1" applyFill="1" applyBorder="1" applyAlignment="1">
      <alignment horizontal="right" vertical="center" wrapText="1"/>
    </xf>
    <xf numFmtId="0" fontId="4" fillId="3" borderId="31" xfId="4" applyFont="1" applyFill="1" applyBorder="1" applyAlignment="1">
      <alignment horizontal="center" vertical="center"/>
    </xf>
    <xf numFmtId="0" fontId="4" fillId="3" borderId="16" xfId="4" applyFont="1" applyFill="1" applyBorder="1" applyAlignment="1">
      <alignment horizontal="center" vertical="center"/>
    </xf>
    <xf numFmtId="0" fontId="4" fillId="3" borderId="29" xfId="4" applyFont="1" applyFill="1" applyBorder="1" applyAlignment="1">
      <alignment horizontal="center" vertical="center"/>
    </xf>
    <xf numFmtId="0" fontId="4" fillId="3" borderId="15" xfId="4" applyFont="1" applyFill="1" applyBorder="1" applyAlignment="1">
      <alignment horizontal="center" vertical="center"/>
    </xf>
    <xf numFmtId="0" fontId="4" fillId="3" borderId="17" xfId="4" applyFont="1" applyFill="1" applyBorder="1" applyAlignment="1">
      <alignment horizontal="center" vertical="center"/>
    </xf>
    <xf numFmtId="0" fontId="4" fillId="3" borderId="2" xfId="4" applyFont="1" applyFill="1" applyBorder="1" applyAlignment="1">
      <alignment horizontal="center" vertical="center" wrapText="1"/>
    </xf>
    <xf numFmtId="0" fontId="4" fillId="3" borderId="42" xfId="4" applyFont="1" applyFill="1" applyBorder="1" applyAlignment="1">
      <alignment horizontal="center" vertical="center"/>
    </xf>
    <xf numFmtId="0" fontId="4" fillId="3" borderId="39" xfId="4" applyFont="1" applyFill="1" applyBorder="1" applyAlignment="1">
      <alignment horizontal="center" vertical="center"/>
    </xf>
    <xf numFmtId="0" fontId="4" fillId="3" borderId="40" xfId="4" applyFont="1" applyFill="1" applyBorder="1" applyAlignment="1">
      <alignment horizontal="center" vertical="center"/>
    </xf>
    <xf numFmtId="0" fontId="4" fillId="2" borderId="15" xfId="4" applyNumberFormat="1" applyFont="1" applyFill="1" applyBorder="1" applyAlignment="1">
      <alignment horizontal="center" vertical="center"/>
    </xf>
    <xf numFmtId="0" fontId="4" fillId="2" borderId="16" xfId="4" applyNumberFormat="1" applyFont="1" applyFill="1" applyBorder="1" applyAlignment="1">
      <alignment horizontal="center" vertical="center"/>
    </xf>
    <xf numFmtId="0" fontId="4" fillId="2" borderId="29" xfId="4" applyNumberFormat="1" applyFont="1" applyFill="1" applyBorder="1" applyAlignment="1">
      <alignment horizontal="center" vertical="center"/>
    </xf>
    <xf numFmtId="0" fontId="4" fillId="0" borderId="31" xfId="4" applyNumberFormat="1" applyFont="1" applyFill="1" applyBorder="1" applyAlignment="1">
      <alignment horizontal="center" vertical="center"/>
    </xf>
    <xf numFmtId="0" fontId="4" fillId="0" borderId="16" xfId="4" applyNumberFormat="1" applyFont="1" applyFill="1" applyBorder="1" applyAlignment="1">
      <alignment horizontal="center" vertical="center"/>
    </xf>
    <xf numFmtId="0" fontId="4" fillId="0" borderId="29" xfId="4" applyNumberFormat="1" applyFont="1" applyFill="1" applyBorder="1" applyAlignment="1">
      <alignment horizontal="center" vertical="center"/>
    </xf>
    <xf numFmtId="0" fontId="4" fillId="2" borderId="17"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0" fontId="4" fillId="0" borderId="15" xfId="4" applyNumberFormat="1" applyFont="1" applyFill="1" applyBorder="1" applyAlignment="1">
      <alignment horizontal="center" vertical="center"/>
    </xf>
    <xf numFmtId="0" fontId="4" fillId="0" borderId="17" xfId="4" applyNumberFormat="1" applyFont="1" applyFill="1" applyBorder="1" applyAlignment="1">
      <alignment horizontal="center" vertical="center"/>
    </xf>
    <xf numFmtId="0" fontId="4" fillId="2" borderId="42" xfId="4" applyNumberFormat="1" applyFont="1" applyFill="1" applyBorder="1" applyAlignment="1">
      <alignment horizontal="center" vertical="center"/>
    </xf>
    <xf numFmtId="0" fontId="4" fillId="2" borderId="39" xfId="4" applyNumberFormat="1" applyFont="1" applyFill="1" applyBorder="1" applyAlignment="1">
      <alignment horizontal="center" vertical="center"/>
    </xf>
    <xf numFmtId="0" fontId="4" fillId="2" borderId="40" xfId="4" applyNumberFormat="1" applyFont="1" applyFill="1" applyBorder="1" applyAlignment="1">
      <alignment horizontal="center" vertical="center"/>
    </xf>
    <xf numFmtId="0" fontId="4" fillId="2" borderId="31" xfId="4" applyNumberFormat="1" applyFont="1" applyFill="1" applyBorder="1" applyAlignment="1">
      <alignment horizontal="center" vertical="center"/>
    </xf>
    <xf numFmtId="0" fontId="4" fillId="2" borderId="28" xfId="4" applyNumberFormat="1" applyFont="1" applyFill="1" applyBorder="1" applyAlignment="1">
      <alignment horizontal="center" vertical="center"/>
    </xf>
    <xf numFmtId="0" fontId="4" fillId="2" borderId="26" xfId="4" applyNumberFormat="1" applyFont="1" applyFill="1" applyBorder="1" applyAlignment="1">
      <alignment horizontal="center" vertical="center"/>
    </xf>
    <xf numFmtId="0" fontId="18" fillId="0" borderId="16" xfId="4" applyNumberFormat="1" applyFont="1" applyFill="1" applyBorder="1" applyAlignment="1">
      <alignment horizontal="center" vertical="center"/>
    </xf>
    <xf numFmtId="0" fontId="4" fillId="0" borderId="28"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17" fillId="0" borderId="25"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0" borderId="8"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41" xfId="4" applyNumberFormat="1" applyFont="1" applyFill="1" applyBorder="1" applyAlignment="1">
      <alignment horizontal="center" vertical="center"/>
    </xf>
    <xf numFmtId="0" fontId="4" fillId="0" borderId="39" xfId="4" applyNumberFormat="1" applyFont="1" applyFill="1" applyBorder="1" applyAlignment="1">
      <alignment horizontal="center" vertical="center"/>
    </xf>
    <xf numFmtId="0" fontId="4" fillId="0" borderId="43" xfId="4" applyNumberFormat="1" applyFont="1" applyFill="1" applyBorder="1" applyAlignment="1">
      <alignment horizontal="center" vertical="center"/>
    </xf>
    <xf numFmtId="0" fontId="4" fillId="0" borderId="42" xfId="4" applyNumberFormat="1" applyFont="1" applyFill="1" applyBorder="1" applyAlignment="1">
      <alignment horizontal="center" vertical="center"/>
    </xf>
    <xf numFmtId="0" fontId="4" fillId="0" borderId="40" xfId="4" applyNumberFormat="1" applyFont="1" applyFill="1" applyBorder="1" applyAlignment="1">
      <alignment horizontal="center" vertical="center"/>
    </xf>
    <xf numFmtId="0" fontId="17" fillId="0" borderId="16"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0" fontId="4" fillId="3" borderId="15" xfId="4" applyNumberFormat="1" applyFont="1" applyFill="1" applyBorder="1" applyAlignment="1">
      <alignment horizontal="center" vertical="center"/>
    </xf>
    <xf numFmtId="0" fontId="4" fillId="3" borderId="16" xfId="4" applyNumberFormat="1" applyFont="1" applyFill="1" applyBorder="1" applyAlignment="1">
      <alignment horizontal="center" vertical="center"/>
    </xf>
    <xf numFmtId="0" fontId="4" fillId="3" borderId="17" xfId="4" applyNumberFormat="1" applyFont="1" applyFill="1" applyBorder="1" applyAlignment="1">
      <alignment horizontal="center" vertical="center"/>
    </xf>
    <xf numFmtId="0" fontId="4" fillId="3" borderId="28" xfId="4" applyNumberFormat="1" applyFont="1" applyFill="1" applyBorder="1" applyAlignment="1">
      <alignment horizontal="center" vertical="center"/>
    </xf>
    <xf numFmtId="0" fontId="4" fillId="3" borderId="25" xfId="4" applyNumberFormat="1" applyFont="1" applyFill="1" applyBorder="1" applyAlignment="1">
      <alignment horizontal="center" vertical="center"/>
    </xf>
    <xf numFmtId="0" fontId="4" fillId="3" borderId="26" xfId="4" applyNumberFormat="1" applyFont="1" applyFill="1" applyBorder="1" applyAlignment="1">
      <alignment horizontal="center" vertical="center"/>
    </xf>
    <xf numFmtId="0" fontId="4" fillId="3" borderId="42" xfId="4" applyNumberFormat="1" applyFont="1" applyFill="1" applyBorder="1" applyAlignment="1">
      <alignment horizontal="center" vertical="center"/>
    </xf>
    <xf numFmtId="0" fontId="4" fillId="3" borderId="39" xfId="4" applyNumberFormat="1" applyFont="1" applyFill="1" applyBorder="1" applyAlignment="1">
      <alignment horizontal="center" vertical="center"/>
    </xf>
    <xf numFmtId="0" fontId="4" fillId="3" borderId="40" xfId="4" applyNumberFormat="1" applyFont="1" applyFill="1" applyBorder="1" applyAlignment="1">
      <alignment horizontal="center" vertical="center"/>
    </xf>
    <xf numFmtId="0" fontId="4" fillId="3" borderId="8" xfId="4" applyNumberFormat="1" applyFont="1" applyFill="1" applyBorder="1" applyAlignment="1">
      <alignment horizontal="center" vertical="center"/>
    </xf>
    <xf numFmtId="0" fontId="4" fillId="3" borderId="10" xfId="4" applyNumberFormat="1" applyFont="1" applyFill="1" applyBorder="1" applyAlignment="1">
      <alignment horizontal="center" vertical="center"/>
    </xf>
    <xf numFmtId="0" fontId="4" fillId="3" borderId="31" xfId="4" applyNumberFormat="1" applyFont="1" applyFill="1" applyBorder="1" applyAlignment="1">
      <alignment horizontal="center" vertical="center"/>
    </xf>
    <xf numFmtId="0" fontId="4" fillId="3" borderId="29" xfId="4" applyNumberFormat="1" applyFont="1" applyFill="1" applyBorder="1" applyAlignment="1">
      <alignment horizontal="center" vertical="center"/>
    </xf>
    <xf numFmtId="0" fontId="25" fillId="0" borderId="0" xfId="0" applyFont="1" applyAlignment="1">
      <alignment horizontal="center" vertical="center" shrinkToFit="1"/>
    </xf>
    <xf numFmtId="0" fontId="7" fillId="5" borderId="1" xfId="4" applyFont="1" applyFill="1" applyBorder="1" applyAlignment="1">
      <alignment vertical="center" wrapText="1"/>
    </xf>
    <xf numFmtId="0" fontId="11" fillId="5" borderId="3" xfId="4" applyFont="1" applyFill="1" applyBorder="1" applyAlignment="1">
      <alignment horizontal="center" vertical="center" shrinkToFit="1"/>
    </xf>
    <xf numFmtId="0" fontId="11" fillId="5" borderId="2" xfId="4" applyFont="1" applyFill="1" applyBorder="1" applyAlignment="1">
      <alignment horizontal="center" vertical="center" shrinkToFit="1"/>
    </xf>
    <xf numFmtId="0" fontId="4" fillId="5" borderId="1" xfId="4"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center" vertical="center"/>
    </xf>
    <xf numFmtId="0" fontId="4" fillId="0" borderId="10"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57" xfId="4" applyNumberFormat="1" applyFont="1" applyFill="1" applyBorder="1" applyAlignment="1">
      <alignment horizontal="center" vertical="center"/>
    </xf>
    <xf numFmtId="0" fontId="4" fillId="2" borderId="58" xfId="4" applyNumberFormat="1" applyFont="1" applyFill="1" applyBorder="1" applyAlignment="1">
      <alignment horizontal="center" vertical="center"/>
    </xf>
    <xf numFmtId="0" fontId="4" fillId="2" borderId="56" xfId="4" applyNumberFormat="1" applyFont="1" applyFill="1" applyBorder="1" applyAlignment="1">
      <alignment horizontal="center" vertical="center"/>
    </xf>
    <xf numFmtId="0" fontId="4" fillId="2" borderId="59" xfId="4" applyNumberFormat="1" applyFont="1" applyFill="1" applyBorder="1" applyAlignment="1">
      <alignment horizontal="center" vertical="center"/>
    </xf>
    <xf numFmtId="0" fontId="21" fillId="5" borderId="3" xfId="4" applyFont="1" applyFill="1" applyBorder="1" applyAlignment="1">
      <alignment horizontal="right" vertical="center" shrinkToFit="1"/>
    </xf>
    <xf numFmtId="0" fontId="22" fillId="5" borderId="3" xfId="4" applyFont="1" applyFill="1" applyBorder="1" applyAlignment="1">
      <alignment horizontal="right" vertical="center" shrinkToFit="1"/>
    </xf>
    <xf numFmtId="0" fontId="4" fillId="6" borderId="58" xfId="4" applyNumberFormat="1" applyFont="1" applyFill="1" applyBorder="1" applyAlignment="1">
      <alignment horizontal="center" vertical="center"/>
    </xf>
    <xf numFmtId="0" fontId="4" fillId="6" borderId="56" xfId="4" applyNumberFormat="1" applyFont="1" applyFill="1" applyBorder="1" applyAlignment="1">
      <alignment horizontal="center" vertical="center"/>
    </xf>
    <xf numFmtId="0" fontId="4" fillId="6" borderId="59" xfId="4" applyNumberFormat="1" applyFont="1" applyFill="1" applyBorder="1" applyAlignment="1">
      <alignment horizontal="center" vertical="center"/>
    </xf>
    <xf numFmtId="0" fontId="4" fillId="0" borderId="46" xfId="4" applyNumberFormat="1" applyFont="1" applyFill="1" applyBorder="1" applyAlignment="1">
      <alignment horizontal="center" vertical="center"/>
    </xf>
    <xf numFmtId="0" fontId="4" fillId="0" borderId="56" xfId="4" applyNumberFormat="1" applyFont="1" applyFill="1" applyBorder="1" applyAlignment="1">
      <alignment horizontal="center" vertical="center"/>
    </xf>
    <xf numFmtId="0" fontId="4" fillId="0" borderId="63" xfId="4" applyNumberFormat="1" applyFont="1" applyFill="1" applyBorder="1" applyAlignment="1">
      <alignment horizontal="center" vertical="center"/>
    </xf>
    <xf numFmtId="0" fontId="4" fillId="0" borderId="64" xfId="4" applyNumberFormat="1" applyFont="1" applyFill="1" applyBorder="1" applyAlignment="1">
      <alignment horizontal="center" vertical="center"/>
    </xf>
    <xf numFmtId="0" fontId="4" fillId="0" borderId="59" xfId="4" applyNumberFormat="1" applyFont="1" applyFill="1" applyBorder="1" applyAlignment="1">
      <alignment horizontal="center" vertical="center"/>
    </xf>
    <xf numFmtId="0" fontId="0" fillId="0" borderId="57" xfId="4" applyNumberFormat="1" applyFont="1" applyFill="1" applyBorder="1" applyAlignment="1">
      <alignment horizontal="center" vertical="center"/>
    </xf>
    <xf numFmtId="0" fontId="11" fillId="5" borderId="2" xfId="4" applyFont="1" applyFill="1" applyBorder="1" applyAlignment="1">
      <alignment horizontal="right" vertical="center" shrinkToFit="1"/>
    </xf>
    <xf numFmtId="0" fontId="20" fillId="0" borderId="0" xfId="0" applyFont="1" applyAlignment="1">
      <alignment horizontal="left" vertical="center" wrapText="1"/>
    </xf>
    <xf numFmtId="49" fontId="4" fillId="3" borderId="18" xfId="4" applyNumberFormat="1" applyFont="1" applyFill="1" applyBorder="1" applyAlignment="1">
      <alignment horizontal="center" vertical="center"/>
    </xf>
    <xf numFmtId="49" fontId="4" fillId="3" borderId="11" xfId="4" applyNumberFormat="1" applyFont="1" applyFill="1" applyBorder="1" applyAlignment="1">
      <alignment horizontal="center" vertical="center"/>
    </xf>
    <xf numFmtId="49" fontId="4" fillId="3" borderId="19" xfId="4" applyNumberFormat="1" applyFont="1" applyFill="1" applyBorder="1" applyAlignment="1">
      <alignment horizontal="center" vertical="center"/>
    </xf>
    <xf numFmtId="0" fontId="4" fillId="3" borderId="20" xfId="4" applyFont="1" applyFill="1" applyBorder="1" applyAlignment="1">
      <alignment horizontal="center" vertical="center"/>
    </xf>
    <xf numFmtId="0" fontId="4" fillId="3" borderId="21" xfId="4" applyFont="1" applyFill="1" applyBorder="1" applyAlignment="1">
      <alignment horizontal="center" vertical="center"/>
    </xf>
    <xf numFmtId="0" fontId="4" fillId="3" borderId="22" xfId="4" applyFont="1" applyFill="1" applyBorder="1" applyAlignment="1">
      <alignment horizontal="center" vertical="center"/>
    </xf>
    <xf numFmtId="0" fontId="4" fillId="3" borderId="27" xfId="4" applyFont="1" applyFill="1" applyBorder="1" applyAlignment="1">
      <alignment horizontal="center" vertical="center"/>
    </xf>
    <xf numFmtId="0" fontId="4" fillId="3" borderId="23" xfId="4" applyFont="1" applyFill="1" applyBorder="1" applyAlignment="1">
      <alignment horizontal="center" vertical="center"/>
    </xf>
    <xf numFmtId="0" fontId="4" fillId="3" borderId="24" xfId="4" applyFont="1" applyFill="1" applyBorder="1" applyAlignment="1">
      <alignment horizontal="center" vertical="center"/>
    </xf>
    <xf numFmtId="49" fontId="4" fillId="3" borderId="28" xfId="4" applyNumberFormat="1" applyFont="1" applyFill="1" applyBorder="1" applyAlignment="1">
      <alignment horizontal="center" vertical="center"/>
    </xf>
    <xf numFmtId="49" fontId="4" fillId="3" borderId="25" xfId="4" applyNumberFormat="1" applyFont="1" applyFill="1" applyBorder="1" applyAlignment="1">
      <alignment horizontal="center" vertical="center"/>
    </xf>
    <xf numFmtId="49" fontId="4" fillId="3" borderId="26" xfId="4" applyNumberFormat="1" applyFont="1" applyFill="1" applyBorder="1" applyAlignment="1">
      <alignment horizontal="center" vertical="center"/>
    </xf>
    <xf numFmtId="0" fontId="4" fillId="3" borderId="38" xfId="4" applyFont="1" applyFill="1" applyBorder="1" applyAlignment="1">
      <alignment horizontal="center" vertical="center" shrinkToFit="1"/>
    </xf>
    <xf numFmtId="0" fontId="4" fillId="3" borderId="47" xfId="4" applyFont="1" applyFill="1" applyBorder="1" applyAlignment="1">
      <alignment horizontal="center" vertical="center" shrinkToFit="1"/>
    </xf>
    <xf numFmtId="0" fontId="4" fillId="3" borderId="48" xfId="4" applyFont="1" applyFill="1" applyBorder="1" applyAlignment="1">
      <alignment horizontal="center" vertical="center" shrinkToFit="1"/>
    </xf>
    <xf numFmtId="0" fontId="4" fillId="3" borderId="12" xfId="4" applyFont="1" applyFill="1" applyBorder="1" applyAlignment="1">
      <alignment horizontal="center" vertical="center"/>
    </xf>
    <xf numFmtId="0" fontId="4" fillId="3" borderId="13" xfId="4" applyFont="1" applyFill="1" applyBorder="1" applyAlignment="1">
      <alignment horizontal="center" vertical="center"/>
    </xf>
    <xf numFmtId="0" fontId="4" fillId="3" borderId="14" xfId="4" applyFont="1" applyFill="1" applyBorder="1" applyAlignment="1">
      <alignment horizontal="center" vertical="center"/>
    </xf>
    <xf numFmtId="176" fontId="4" fillId="3" borderId="18" xfId="4" applyNumberFormat="1" applyFont="1" applyFill="1" applyBorder="1" applyAlignment="1">
      <alignment horizontal="center" vertical="center"/>
    </xf>
    <xf numFmtId="176" fontId="4" fillId="3" borderId="11" xfId="4" applyNumberFormat="1" applyFont="1" applyFill="1" applyBorder="1" applyAlignment="1">
      <alignment horizontal="center" vertical="center"/>
    </xf>
    <xf numFmtId="176" fontId="4" fillId="3" borderId="19" xfId="4" applyNumberFormat="1" applyFont="1" applyFill="1" applyBorder="1" applyAlignment="1">
      <alignment horizontal="center" vertical="center"/>
    </xf>
    <xf numFmtId="0" fontId="4" fillId="3" borderId="18" xfId="4" applyNumberFormat="1" applyFont="1" applyFill="1" applyBorder="1" applyAlignment="1">
      <alignment horizontal="center" vertical="center"/>
    </xf>
    <xf numFmtId="0" fontId="4" fillId="3" borderId="11" xfId="4" applyNumberFormat="1" applyFont="1" applyFill="1" applyBorder="1" applyAlignment="1">
      <alignment horizontal="center" vertical="center"/>
    </xf>
    <xf numFmtId="0" fontId="4" fillId="3" borderId="19" xfId="4" applyNumberFormat="1" applyFont="1" applyFill="1" applyBorder="1" applyAlignment="1">
      <alignment horizontal="center" vertical="center"/>
    </xf>
    <xf numFmtId="0" fontId="4" fillId="3" borderId="18" xfId="4" applyFont="1" applyFill="1" applyBorder="1" applyAlignment="1">
      <alignment horizontal="center" vertical="center"/>
    </xf>
    <xf numFmtId="0" fontId="4" fillId="3" borderId="11" xfId="4" applyFont="1" applyFill="1" applyBorder="1" applyAlignment="1">
      <alignment horizontal="center" vertical="center"/>
    </xf>
    <xf numFmtId="0" fontId="4" fillId="3" borderId="19" xfId="4" applyFont="1" applyFill="1" applyBorder="1" applyAlignment="1">
      <alignment horizontal="center" vertical="center"/>
    </xf>
    <xf numFmtId="49" fontId="4" fillId="3" borderId="6" xfId="4" applyNumberFormat="1" applyFont="1" applyFill="1" applyBorder="1" applyAlignment="1">
      <alignment horizontal="center" vertical="center"/>
    </xf>
    <xf numFmtId="49" fontId="4" fillId="3" borderId="4" xfId="4" applyNumberFormat="1" applyFont="1" applyFill="1" applyBorder="1" applyAlignment="1">
      <alignment horizontal="center" vertical="center"/>
    </xf>
    <xf numFmtId="0" fontId="4" fillId="3" borderId="32" xfId="4" applyFont="1" applyFill="1" applyBorder="1" applyAlignment="1">
      <alignment horizontal="center" vertical="center"/>
    </xf>
    <xf numFmtId="0" fontId="4" fillId="3" borderId="30" xfId="4" applyFont="1" applyFill="1" applyBorder="1" applyAlignment="1">
      <alignment horizontal="center" vertical="center"/>
    </xf>
    <xf numFmtId="0" fontId="9" fillId="3" borderId="3" xfId="4" applyFont="1" applyFill="1" applyBorder="1" applyAlignment="1">
      <alignment horizontal="center" vertical="center" wrapText="1"/>
    </xf>
    <xf numFmtId="0" fontId="4" fillId="3" borderId="44" xfId="4" applyFont="1" applyFill="1" applyBorder="1" applyAlignment="1">
      <alignment horizontal="center" vertical="center"/>
    </xf>
    <xf numFmtId="0" fontId="4" fillId="3" borderId="34" xfId="4" applyFont="1" applyFill="1" applyBorder="1" applyAlignment="1">
      <alignment horizontal="center" vertical="center"/>
    </xf>
    <xf numFmtId="0" fontId="4" fillId="3" borderId="35" xfId="4" applyFont="1" applyFill="1" applyBorder="1" applyAlignment="1">
      <alignment horizontal="center" vertical="center"/>
    </xf>
    <xf numFmtId="0" fontId="4" fillId="3" borderId="33" xfId="4" applyFont="1" applyFill="1" applyBorder="1" applyAlignment="1">
      <alignment horizontal="center" vertical="center"/>
    </xf>
    <xf numFmtId="0" fontId="4" fillId="3" borderId="36" xfId="4" applyFont="1" applyFill="1" applyBorder="1" applyAlignment="1">
      <alignment horizontal="center" vertical="center"/>
    </xf>
    <xf numFmtId="0" fontId="4" fillId="3" borderId="7" xfId="4" applyFont="1" applyFill="1" applyBorder="1" applyAlignment="1">
      <alignment horizontal="center" vertical="center"/>
    </xf>
    <xf numFmtId="0" fontId="4" fillId="3" borderId="9" xfId="4" applyFont="1" applyFill="1" applyBorder="1" applyAlignment="1">
      <alignment horizontal="center" vertical="center"/>
    </xf>
    <xf numFmtId="177" fontId="4" fillId="3" borderId="6" xfId="4" applyNumberFormat="1" applyFont="1" applyFill="1" applyBorder="1" applyAlignment="1">
      <alignment horizontal="center" vertical="center"/>
    </xf>
    <xf numFmtId="177" fontId="4" fillId="3" borderId="11" xfId="4" applyNumberFormat="1" applyFont="1" applyFill="1" applyBorder="1" applyAlignment="1">
      <alignment horizontal="center" vertical="center"/>
    </xf>
    <xf numFmtId="177" fontId="4" fillId="3" borderId="4" xfId="4" applyNumberFormat="1" applyFont="1" applyFill="1" applyBorder="1" applyAlignment="1">
      <alignment horizontal="center" vertical="center"/>
    </xf>
    <xf numFmtId="0" fontId="8" fillId="0" borderId="3" xfId="4" applyFont="1" applyBorder="1" applyAlignment="1">
      <alignment horizontal="center" vertical="center" wrapText="1"/>
    </xf>
    <xf numFmtId="0" fontId="9" fillId="0" borderId="3" xfId="4" applyFont="1" applyBorder="1" applyAlignment="1">
      <alignment horizontal="center" vertical="center" wrapText="1"/>
    </xf>
    <xf numFmtId="0" fontId="4" fillId="2" borderId="27" xfId="4" applyNumberFormat="1" applyFont="1" applyFill="1" applyBorder="1" applyAlignment="1">
      <alignment horizontal="center" vertical="center"/>
    </xf>
    <xf numFmtId="0" fontId="4" fillId="2" borderId="23" xfId="4" applyNumberFormat="1" applyFont="1" applyFill="1" applyBorder="1" applyAlignment="1">
      <alignment horizontal="center" vertical="center"/>
    </xf>
    <xf numFmtId="0" fontId="4" fillId="2" borderId="9" xfId="4" applyNumberFormat="1" applyFont="1" applyFill="1" applyBorder="1" applyAlignment="1">
      <alignment horizontal="center" vertical="center"/>
    </xf>
    <xf numFmtId="0" fontId="4" fillId="0" borderId="38" xfId="4" applyNumberFormat="1" applyFont="1" applyFill="1" applyBorder="1" applyAlignment="1">
      <alignment horizontal="center" vertical="center" shrinkToFit="1"/>
    </xf>
    <xf numFmtId="0" fontId="4" fillId="0" borderId="47" xfId="4" applyNumberFormat="1" applyFont="1" applyFill="1" applyBorder="1" applyAlignment="1">
      <alignment horizontal="center" vertical="center" shrinkToFit="1"/>
    </xf>
    <xf numFmtId="0" fontId="4" fillId="0" borderId="48" xfId="4" applyNumberFormat="1" applyFont="1" applyFill="1" applyBorder="1" applyAlignment="1">
      <alignment horizontal="center" vertical="center" shrinkToFit="1"/>
    </xf>
    <xf numFmtId="0" fontId="4" fillId="0" borderId="38" xfId="4" applyNumberFormat="1" applyFont="1" applyFill="1" applyBorder="1" applyAlignment="1">
      <alignment horizontal="center" vertical="center"/>
    </xf>
    <xf numFmtId="0" fontId="4" fillId="0" borderId="47" xfId="4" applyNumberFormat="1" applyFont="1" applyFill="1" applyBorder="1" applyAlignment="1">
      <alignment horizontal="center" vertical="center"/>
    </xf>
    <xf numFmtId="0" fontId="4" fillId="0" borderId="48" xfId="4" applyNumberFormat="1" applyFont="1" applyFill="1" applyBorder="1" applyAlignment="1">
      <alignment horizontal="center" vertical="center"/>
    </xf>
    <xf numFmtId="0" fontId="4" fillId="0" borderId="12" xfId="4"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2" borderId="18" xfId="4" applyNumberFormat="1" applyFont="1" applyFill="1" applyBorder="1" applyAlignment="1">
      <alignment horizontal="center" vertical="center"/>
    </xf>
    <xf numFmtId="0" fontId="4" fillId="2" borderId="11" xfId="4" applyNumberFormat="1" applyFont="1" applyFill="1" applyBorder="1" applyAlignment="1">
      <alignment horizontal="center" vertical="center"/>
    </xf>
    <xf numFmtId="0" fontId="4" fillId="2" borderId="4" xfId="4" applyNumberFormat="1" applyFont="1" applyFill="1" applyBorder="1" applyAlignment="1">
      <alignment horizontal="center" vertical="center"/>
    </xf>
    <xf numFmtId="177" fontId="15" fillId="0" borderId="18" xfId="7" applyNumberFormat="1" applyFont="1" applyFill="1" applyBorder="1" applyAlignment="1" applyProtection="1">
      <alignment horizontal="center" vertical="center"/>
    </xf>
    <xf numFmtId="177" fontId="15" fillId="0" borderId="11" xfId="7" applyNumberFormat="1" applyFont="1" applyFill="1" applyBorder="1" applyAlignment="1" applyProtection="1">
      <alignment horizontal="center" vertical="center"/>
    </xf>
    <xf numFmtId="177" fontId="15" fillId="0" borderId="19" xfId="7" applyNumberFormat="1" applyFont="1" applyFill="1" applyBorder="1" applyAlignment="1" applyProtection="1">
      <alignment horizontal="center" vertical="center"/>
    </xf>
    <xf numFmtId="177" fontId="4" fillId="0" borderId="6" xfId="4" applyNumberFormat="1" applyFont="1" applyFill="1" applyBorder="1" applyAlignment="1">
      <alignment horizontal="center" vertical="center"/>
    </xf>
    <xf numFmtId="177" fontId="4" fillId="0" borderId="11" xfId="4" applyNumberFormat="1" applyFont="1" applyFill="1" applyBorder="1" applyAlignment="1">
      <alignment horizontal="center" vertical="center"/>
    </xf>
    <xf numFmtId="177" fontId="4" fillId="0" borderId="4" xfId="4" applyNumberFormat="1" applyFont="1" applyFill="1" applyBorder="1" applyAlignment="1">
      <alignment horizontal="center" vertical="center"/>
    </xf>
    <xf numFmtId="177" fontId="4" fillId="0" borderId="18" xfId="4" applyNumberFormat="1" applyFont="1" applyFill="1" applyBorder="1" applyAlignment="1">
      <alignment horizontal="center" vertical="center"/>
    </xf>
    <xf numFmtId="177" fontId="4" fillId="0" borderId="19" xfId="4" applyNumberFormat="1" applyFont="1" applyFill="1" applyBorder="1" applyAlignment="1">
      <alignment horizontal="center" vertical="center"/>
    </xf>
    <xf numFmtId="177" fontId="4" fillId="0" borderId="18" xfId="8" applyNumberFormat="1" applyFont="1" applyFill="1" applyBorder="1" applyAlignment="1">
      <alignment horizontal="center" vertical="center"/>
    </xf>
    <xf numFmtId="177" fontId="4" fillId="0" borderId="11" xfId="8" applyNumberFormat="1" applyFont="1" applyFill="1" applyBorder="1" applyAlignment="1">
      <alignment horizontal="center" vertical="center"/>
    </xf>
    <xf numFmtId="177" fontId="4" fillId="0" borderId="19" xfId="8" applyNumberFormat="1" applyFont="1" applyFill="1" applyBorder="1" applyAlignment="1">
      <alignment horizontal="center" vertical="center"/>
    </xf>
    <xf numFmtId="0" fontId="4" fillId="0" borderId="12" xfId="4" applyFont="1" applyBorder="1" applyAlignment="1">
      <alignment horizontal="center" vertical="center" shrinkToFit="1"/>
    </xf>
    <xf numFmtId="0" fontId="4" fillId="0" borderId="13" xfId="4" applyFont="1" applyBorder="1" applyAlignment="1">
      <alignment horizontal="center" vertical="center" shrinkToFit="1"/>
    </xf>
    <xf numFmtId="0" fontId="4" fillId="0" borderId="14" xfId="4" applyFont="1" applyBorder="1" applyAlignment="1">
      <alignment horizontal="center" vertical="center" shrinkToFit="1"/>
    </xf>
    <xf numFmtId="0" fontId="4" fillId="2" borderId="18" xfId="4" applyNumberFormat="1" applyFont="1" applyFill="1" applyBorder="1" applyAlignment="1">
      <alignment horizontal="right" vertical="center"/>
    </xf>
    <xf numFmtId="0" fontId="4" fillId="2" borderId="11" xfId="4" applyNumberFormat="1" applyFont="1" applyFill="1" applyBorder="1" applyAlignment="1">
      <alignment horizontal="right" vertical="center"/>
    </xf>
    <xf numFmtId="0" fontId="4" fillId="2" borderId="4" xfId="4" applyNumberFormat="1" applyFont="1" applyFill="1" applyBorder="1" applyAlignment="1">
      <alignment horizontal="right" vertical="center"/>
    </xf>
    <xf numFmtId="0" fontId="4" fillId="0" borderId="7" xfId="4" applyNumberFormat="1" applyFont="1" applyFill="1" applyBorder="1" applyAlignment="1">
      <alignment horizontal="center" vertical="center"/>
    </xf>
    <xf numFmtId="0" fontId="4" fillId="0" borderId="23" xfId="4" applyNumberFormat="1" applyFont="1" applyFill="1" applyBorder="1" applyAlignment="1">
      <alignment horizontal="center" vertical="center"/>
    </xf>
    <xf numFmtId="0" fontId="4" fillId="0" borderId="9" xfId="4" applyNumberFormat="1" applyFont="1" applyFill="1" applyBorder="1" applyAlignment="1">
      <alignment horizontal="center" vertical="center"/>
    </xf>
    <xf numFmtId="0" fontId="4" fillId="0" borderId="27" xfId="4" applyNumberFormat="1" applyFont="1" applyFill="1" applyBorder="1" applyAlignment="1">
      <alignment horizontal="center" vertical="center"/>
    </xf>
    <xf numFmtId="0" fontId="4" fillId="0" borderId="24" xfId="4" applyNumberFormat="1" applyFont="1" applyFill="1" applyBorder="1" applyAlignment="1">
      <alignment horizontal="center" vertical="center"/>
    </xf>
    <xf numFmtId="0" fontId="4" fillId="2" borderId="19" xfId="4" applyNumberFormat="1" applyFont="1" applyFill="1" applyBorder="1" applyAlignment="1">
      <alignment horizontal="center" vertical="center"/>
    </xf>
    <xf numFmtId="0" fontId="4" fillId="2" borderId="24" xfId="4" applyNumberFormat="1" applyFont="1" applyFill="1" applyBorder="1" applyAlignment="1">
      <alignment horizontal="center" vertical="center"/>
    </xf>
    <xf numFmtId="56" fontId="4" fillId="0" borderId="6" xfId="4" applyNumberFormat="1" applyFont="1" applyFill="1" applyBorder="1" applyAlignment="1">
      <alignment horizontal="center" vertical="center"/>
    </xf>
    <xf numFmtId="0" fontId="4" fillId="0" borderId="11" xfId="4" applyNumberFormat="1" applyFont="1" applyFill="1" applyBorder="1" applyAlignment="1">
      <alignment horizontal="center" vertical="center"/>
    </xf>
    <xf numFmtId="0" fontId="4" fillId="0" borderId="4" xfId="4" applyNumberFormat="1" applyFont="1" applyFill="1" applyBorder="1" applyAlignment="1">
      <alignment horizontal="center" vertical="center"/>
    </xf>
    <xf numFmtId="0" fontId="4" fillId="0" borderId="32" xfId="4" applyNumberFormat="1" applyFont="1" applyFill="1" applyBorder="1" applyAlignment="1">
      <alignment horizontal="center" vertical="center"/>
    </xf>
    <xf numFmtId="0" fontId="4" fillId="0" borderId="21" xfId="4" applyNumberFormat="1" applyFont="1" applyFill="1" applyBorder="1" applyAlignment="1">
      <alignment horizontal="center" vertical="center"/>
    </xf>
    <xf numFmtId="0" fontId="4" fillId="0" borderId="30" xfId="4" applyNumberFormat="1" applyFont="1" applyFill="1" applyBorder="1" applyAlignment="1">
      <alignment horizontal="center" vertical="center"/>
    </xf>
    <xf numFmtId="0" fontId="4" fillId="0" borderId="20" xfId="4" applyNumberFormat="1" applyFont="1" applyFill="1" applyBorder="1" applyAlignment="1">
      <alignment horizontal="center" vertical="center"/>
    </xf>
    <xf numFmtId="0" fontId="4" fillId="0" borderId="22" xfId="4" applyNumberFormat="1" applyFont="1" applyFill="1" applyBorder="1" applyAlignment="1">
      <alignment horizontal="center" vertical="center"/>
    </xf>
    <xf numFmtId="0" fontId="4" fillId="2" borderId="32" xfId="4" applyNumberFormat="1" applyFont="1" applyFill="1" applyBorder="1" applyAlignment="1">
      <alignment horizontal="center" vertical="center"/>
    </xf>
    <xf numFmtId="0" fontId="4" fillId="2" borderId="21" xfId="4" applyNumberFormat="1" applyFont="1" applyFill="1" applyBorder="1" applyAlignment="1">
      <alignment horizontal="center" vertical="center"/>
    </xf>
    <xf numFmtId="0" fontId="4" fillId="2" borderId="30" xfId="4" applyNumberFormat="1" applyFont="1" applyFill="1" applyBorder="1" applyAlignment="1">
      <alignment horizontal="center" vertical="center"/>
    </xf>
    <xf numFmtId="56" fontId="4" fillId="0" borderId="18" xfId="4" applyNumberFormat="1" applyFont="1" applyFill="1" applyBorder="1" applyAlignment="1">
      <alignment horizontal="center" vertical="center"/>
    </xf>
    <xf numFmtId="0" fontId="4" fillId="0" borderId="19" xfId="4" applyNumberFormat="1" applyFont="1" applyFill="1" applyBorder="1" applyAlignment="1">
      <alignment horizontal="center" vertical="center"/>
    </xf>
    <xf numFmtId="0" fontId="4" fillId="2" borderId="6" xfId="4" applyNumberFormat="1" applyFont="1" applyFill="1" applyBorder="1" applyAlignment="1">
      <alignment horizontal="center" vertical="center"/>
    </xf>
    <xf numFmtId="177" fontId="4" fillId="0" borderId="18" xfId="4" applyNumberFormat="1" applyFont="1" applyFill="1" applyBorder="1" applyAlignment="1" applyProtection="1">
      <alignment horizontal="center" vertical="center"/>
      <protection locked="0" hidden="1"/>
    </xf>
    <xf numFmtId="177" fontId="4" fillId="0" borderId="11" xfId="4" applyNumberFormat="1" applyFont="1" applyFill="1" applyBorder="1" applyAlignment="1" applyProtection="1">
      <alignment horizontal="center" vertical="center"/>
      <protection locked="0" hidden="1"/>
    </xf>
    <xf numFmtId="177" fontId="4" fillId="0" borderId="19" xfId="4" applyNumberFormat="1" applyFont="1" applyFill="1" applyBorder="1" applyAlignment="1" applyProtection="1">
      <alignment horizontal="center" vertical="center"/>
      <protection locked="0" hidden="1"/>
    </xf>
    <xf numFmtId="0" fontId="4" fillId="2" borderId="20" xfId="4" applyNumberFormat="1" applyFont="1" applyFill="1" applyBorder="1" applyAlignment="1">
      <alignment horizontal="center" vertical="center"/>
    </xf>
    <xf numFmtId="0" fontId="4" fillId="2" borderId="22" xfId="4" applyNumberFormat="1" applyFont="1" applyFill="1" applyBorder="1" applyAlignment="1">
      <alignment horizontal="center" vertical="center"/>
    </xf>
    <xf numFmtId="49" fontId="4" fillId="0" borderId="8"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56" fontId="4" fillId="0" borderId="28"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177" fontId="4" fillId="0" borderId="28" xfId="4" applyNumberFormat="1" applyFont="1" applyFill="1" applyBorder="1" applyAlignment="1">
      <alignment horizontal="center" vertical="center"/>
    </xf>
    <xf numFmtId="177" fontId="4" fillId="0" borderId="25" xfId="4" applyNumberFormat="1" applyFont="1" applyFill="1" applyBorder="1" applyAlignment="1">
      <alignment horizontal="center" vertical="center"/>
    </xf>
    <xf numFmtId="177" fontId="4" fillId="0" borderId="26" xfId="4" applyNumberFormat="1" applyFont="1" applyFill="1" applyBorder="1" applyAlignment="1">
      <alignment horizontal="center" vertical="center"/>
    </xf>
    <xf numFmtId="177" fontId="4" fillId="0" borderId="8" xfId="4" applyNumberFormat="1" applyFont="1" applyFill="1" applyBorder="1" applyAlignment="1">
      <alignment horizontal="center" vertical="center"/>
    </xf>
    <xf numFmtId="177" fontId="4" fillId="0" borderId="10" xfId="4" applyNumberFormat="1" applyFont="1" applyFill="1" applyBorder="1" applyAlignment="1">
      <alignment horizontal="center" vertical="center"/>
    </xf>
    <xf numFmtId="0" fontId="9" fillId="0" borderId="3" xfId="4" applyFont="1" applyBorder="1" applyAlignment="1">
      <alignment horizontal="center" vertical="center" shrinkToFit="1"/>
    </xf>
    <xf numFmtId="0" fontId="4" fillId="0" borderId="27" xfId="4" applyNumberFormat="1" applyFont="1" applyFill="1" applyBorder="1" applyAlignment="1">
      <alignment horizontal="center" vertical="center" shrinkToFit="1"/>
    </xf>
    <xf numFmtId="0" fontId="4" fillId="0" borderId="23" xfId="4" applyNumberFormat="1" applyFont="1" applyFill="1" applyBorder="1" applyAlignment="1">
      <alignment horizontal="center" vertical="center" shrinkToFit="1"/>
    </xf>
    <xf numFmtId="0" fontId="4" fillId="0" borderId="24" xfId="4" applyNumberFormat="1" applyFont="1" applyFill="1" applyBorder="1" applyAlignment="1">
      <alignment horizontal="center" vertical="center" shrinkToFit="1"/>
    </xf>
    <xf numFmtId="0" fontId="4" fillId="0" borderId="7" xfId="4" applyNumberFormat="1" applyFont="1" applyFill="1" applyBorder="1" applyAlignment="1">
      <alignment horizontal="center" vertical="center" shrinkToFit="1"/>
    </xf>
    <xf numFmtId="0" fontId="4" fillId="0" borderId="9" xfId="4" applyNumberFormat="1" applyFont="1" applyFill="1" applyBorder="1" applyAlignment="1">
      <alignment horizontal="center" vertical="center" shrinkToFit="1"/>
    </xf>
    <xf numFmtId="0" fontId="4" fillId="2" borderId="7" xfId="4" applyNumberFormat="1" applyFont="1" applyFill="1" applyBorder="1" applyAlignment="1">
      <alignment horizontal="center" vertical="center"/>
    </xf>
    <xf numFmtId="56" fontId="4" fillId="0" borderId="8" xfId="4" applyNumberFormat="1" applyFont="1" applyFill="1" applyBorder="1" applyAlignment="1">
      <alignment horizontal="center" vertical="center"/>
    </xf>
    <xf numFmtId="0" fontId="4" fillId="2" borderId="28" xfId="4" applyNumberFormat="1" applyFont="1" applyFill="1" applyBorder="1" applyAlignment="1">
      <alignment horizontal="center" vertical="center"/>
    </xf>
    <xf numFmtId="0" fontId="4" fillId="2" borderId="26" xfId="4" applyNumberFormat="1" applyFont="1" applyFill="1" applyBorder="1" applyAlignment="1">
      <alignment horizontal="center" vertical="center"/>
    </xf>
    <xf numFmtId="56" fontId="4" fillId="0" borderId="7" xfId="4" applyNumberFormat="1" applyFont="1" applyFill="1" applyBorder="1" applyAlignment="1">
      <alignment horizontal="center" vertical="center"/>
    </xf>
    <xf numFmtId="56" fontId="4" fillId="0" borderId="27" xfId="4" applyNumberFormat="1" applyFont="1" applyFill="1" applyBorder="1" applyAlignment="1">
      <alignment horizontal="center" vertical="center"/>
    </xf>
    <xf numFmtId="0" fontId="4" fillId="0" borderId="20" xfId="4" applyNumberFormat="1" applyFont="1" applyFill="1" applyBorder="1" applyAlignment="1">
      <alignment horizontal="center" vertical="center" shrinkToFit="1"/>
    </xf>
    <xf numFmtId="0" fontId="4" fillId="0" borderId="21" xfId="4" applyNumberFormat="1" applyFont="1" applyFill="1" applyBorder="1" applyAlignment="1">
      <alignment horizontal="center" vertical="center" shrinkToFit="1"/>
    </xf>
    <xf numFmtId="0" fontId="4" fillId="0" borderId="22" xfId="4" applyNumberFormat="1" applyFont="1" applyFill="1" applyBorder="1" applyAlignment="1">
      <alignment horizontal="center" vertical="center" shrinkToFit="1"/>
    </xf>
    <xf numFmtId="0" fontId="4" fillId="0" borderId="44" xfId="4" applyNumberFormat="1" applyFont="1" applyFill="1" applyBorder="1" applyAlignment="1">
      <alignment horizontal="center" vertical="center"/>
    </xf>
    <xf numFmtId="0" fontId="4" fillId="0" borderId="34" xfId="4" applyNumberFormat="1" applyFont="1" applyFill="1" applyBorder="1" applyAlignment="1">
      <alignment horizontal="center" vertical="center"/>
    </xf>
    <xf numFmtId="0" fontId="4" fillId="0" borderId="35" xfId="4" applyNumberFormat="1" applyFont="1" applyFill="1" applyBorder="1" applyAlignment="1">
      <alignment horizontal="center" vertical="center"/>
    </xf>
    <xf numFmtId="0" fontId="4" fillId="0" borderId="33" xfId="4" applyNumberFormat="1" applyFont="1" applyFill="1" applyBorder="1" applyAlignment="1">
      <alignment horizontal="center" vertical="center" shrinkToFit="1"/>
    </xf>
    <xf numFmtId="0" fontId="4" fillId="0" borderId="34" xfId="4" applyNumberFormat="1" applyFont="1" applyFill="1" applyBorder="1" applyAlignment="1">
      <alignment horizontal="center" vertical="center" shrinkToFit="1"/>
    </xf>
    <xf numFmtId="0" fontId="4" fillId="0" borderId="36" xfId="4" applyNumberFormat="1" applyFont="1" applyFill="1" applyBorder="1" applyAlignment="1">
      <alignment horizontal="center" vertical="center" shrinkToFit="1"/>
    </xf>
    <xf numFmtId="0" fontId="4" fillId="0" borderId="32" xfId="4" applyNumberFormat="1" applyFont="1" applyFill="1" applyBorder="1" applyAlignment="1">
      <alignment horizontal="center" vertical="center" shrinkToFit="1"/>
    </xf>
    <xf numFmtId="0" fontId="4" fillId="0" borderId="30" xfId="4" applyNumberFormat="1" applyFont="1" applyFill="1" applyBorder="1" applyAlignment="1">
      <alignment horizontal="center" vertical="center" shrinkToFit="1"/>
    </xf>
    <xf numFmtId="0" fontId="16" fillId="0" borderId="0" xfId="0" applyFont="1" applyAlignment="1">
      <alignment horizontal="left" vertical="center" wrapText="1"/>
    </xf>
    <xf numFmtId="49" fontId="15" fillId="0" borderId="18" xfId="7" applyNumberFormat="1" applyFont="1" applyFill="1" applyBorder="1" applyAlignment="1" applyProtection="1">
      <alignment horizontal="center" vertical="center"/>
    </xf>
    <xf numFmtId="49" fontId="15" fillId="0" borderId="11" xfId="7" applyNumberFormat="1" applyFont="1" applyFill="1" applyBorder="1" applyAlignment="1" applyProtection="1">
      <alignment horizontal="center" vertical="center"/>
    </xf>
    <xf numFmtId="49" fontId="15" fillId="0" borderId="19" xfId="7" applyNumberFormat="1" applyFont="1" applyFill="1" applyBorder="1" applyAlignment="1" applyProtection="1">
      <alignment horizontal="center" vertical="center"/>
    </xf>
    <xf numFmtId="49" fontId="4" fillId="0" borderId="6" xfId="4" applyNumberFormat="1" applyFont="1" applyFill="1" applyBorder="1" applyAlignment="1">
      <alignment horizontal="center" vertical="center"/>
    </xf>
    <xf numFmtId="49" fontId="4" fillId="0" borderId="11" xfId="4" applyNumberFormat="1" applyFont="1" applyFill="1" applyBorder="1" applyAlignment="1">
      <alignment horizontal="center" vertical="center"/>
    </xf>
    <xf numFmtId="49" fontId="4" fillId="0" borderId="4" xfId="4" applyNumberFormat="1" applyFont="1" applyFill="1" applyBorder="1" applyAlignment="1">
      <alignment horizontal="center" vertical="center"/>
    </xf>
    <xf numFmtId="49" fontId="4" fillId="0" borderId="18" xfId="4" applyNumberFormat="1" applyFont="1" applyFill="1" applyBorder="1" applyAlignment="1">
      <alignment horizontal="center" vertical="center"/>
    </xf>
    <xf numFmtId="49" fontId="4" fillId="0" borderId="19" xfId="4" applyNumberFormat="1" applyFont="1" applyFill="1" applyBorder="1" applyAlignment="1">
      <alignment horizontal="center" vertical="center"/>
    </xf>
    <xf numFmtId="49" fontId="4" fillId="3" borderId="18" xfId="8" applyNumberFormat="1" applyFont="1" applyFill="1" applyBorder="1" applyAlignment="1">
      <alignment horizontal="center" vertical="center"/>
    </xf>
    <xf numFmtId="49" fontId="4" fillId="3" borderId="11" xfId="8" applyNumberFormat="1" applyFont="1" applyFill="1" applyBorder="1" applyAlignment="1">
      <alignment horizontal="center" vertical="center"/>
    </xf>
    <xf numFmtId="49" fontId="4" fillId="3" borderId="19" xfId="8" applyNumberFormat="1" applyFont="1" applyFill="1" applyBorder="1" applyAlignment="1">
      <alignment horizontal="center" vertical="center"/>
    </xf>
    <xf numFmtId="0" fontId="4" fillId="3" borderId="38" xfId="4" applyNumberFormat="1" applyFont="1" applyFill="1" applyBorder="1" applyAlignment="1">
      <alignment horizontal="center" vertical="center" shrinkToFit="1"/>
    </xf>
    <xf numFmtId="0" fontId="4" fillId="3" borderId="47" xfId="4" applyNumberFormat="1" applyFont="1" applyFill="1" applyBorder="1" applyAlignment="1">
      <alignment horizontal="center" vertical="center" shrinkToFit="1"/>
    </xf>
    <xf numFmtId="0" fontId="4" fillId="3" borderId="48" xfId="4" applyNumberFormat="1" applyFont="1" applyFill="1" applyBorder="1" applyAlignment="1">
      <alignment horizontal="center" vertical="center" shrinkToFit="1"/>
    </xf>
    <xf numFmtId="0" fontId="4" fillId="3" borderId="27" xfId="4" applyNumberFormat="1" applyFont="1" applyFill="1" applyBorder="1" applyAlignment="1">
      <alignment horizontal="center" vertical="center"/>
    </xf>
    <xf numFmtId="0" fontId="4" fillId="3" borderId="23" xfId="4" applyNumberFormat="1" applyFont="1" applyFill="1" applyBorder="1" applyAlignment="1">
      <alignment horizontal="center" vertical="center"/>
    </xf>
    <xf numFmtId="0" fontId="4" fillId="3" borderId="24" xfId="4" applyNumberFormat="1" applyFont="1" applyFill="1" applyBorder="1" applyAlignment="1">
      <alignment horizontal="center" vertical="center"/>
    </xf>
    <xf numFmtId="49" fontId="4" fillId="0" borderId="18" xfId="4" applyNumberFormat="1" applyFont="1" applyFill="1" applyBorder="1" applyAlignment="1" applyProtection="1">
      <alignment horizontal="center" vertical="center"/>
      <protection locked="0" hidden="1"/>
    </xf>
    <xf numFmtId="49" fontId="4" fillId="0" borderId="11" xfId="4" applyNumberFormat="1" applyFont="1" applyFill="1" applyBorder="1" applyAlignment="1" applyProtection="1">
      <alignment horizontal="center" vertical="center"/>
      <protection locked="0" hidden="1"/>
    </xf>
    <xf numFmtId="49" fontId="4" fillId="0" borderId="19" xfId="4" applyNumberFormat="1" applyFont="1" applyFill="1" applyBorder="1" applyAlignment="1" applyProtection="1">
      <alignment horizontal="center" vertical="center"/>
      <protection locked="0" hidden="1"/>
    </xf>
    <xf numFmtId="49" fontId="4" fillId="0" borderId="28" xfId="4" applyNumberFormat="1" applyFont="1" applyFill="1" applyBorder="1" applyAlignment="1">
      <alignment horizontal="center" vertical="center"/>
    </xf>
    <xf numFmtId="49" fontId="4" fillId="0" borderId="25" xfId="4" applyNumberFormat="1" applyFont="1" applyFill="1" applyBorder="1" applyAlignment="1">
      <alignment horizontal="center" vertical="center"/>
    </xf>
    <xf numFmtId="49" fontId="4" fillId="0" borderId="26" xfId="4" applyNumberFormat="1" applyFont="1" applyFill="1" applyBorder="1" applyAlignment="1">
      <alignment horizontal="center" vertical="center"/>
    </xf>
    <xf numFmtId="49" fontId="4" fillId="0" borderId="10" xfId="4" applyNumberFormat="1" applyFont="1" applyFill="1" applyBorder="1" applyAlignment="1">
      <alignment horizontal="center" vertical="center"/>
    </xf>
    <xf numFmtId="49" fontId="4" fillId="0" borderId="7" xfId="4" applyNumberFormat="1" applyFont="1" applyFill="1" applyBorder="1" applyAlignment="1">
      <alignment horizontal="center" vertical="center"/>
    </xf>
    <xf numFmtId="49" fontId="4" fillId="0" borderId="27" xfId="4" applyNumberFormat="1" applyFont="1" applyFill="1" applyBorder="1" applyAlignment="1">
      <alignment horizontal="center" vertical="center"/>
    </xf>
    <xf numFmtId="56" fontId="4" fillId="3" borderId="6" xfId="4" applyNumberFormat="1" applyFont="1" applyFill="1" applyBorder="1" applyAlignment="1">
      <alignment horizontal="center" vertical="center"/>
    </xf>
    <xf numFmtId="0" fontId="4" fillId="3" borderId="4" xfId="4" applyNumberFormat="1" applyFont="1" applyFill="1" applyBorder="1" applyAlignment="1">
      <alignment horizontal="center" vertical="center"/>
    </xf>
    <xf numFmtId="56" fontId="4" fillId="3" borderId="18" xfId="4" applyNumberFormat="1" applyFont="1" applyFill="1" applyBorder="1" applyAlignment="1">
      <alignment horizontal="center" vertical="center"/>
    </xf>
    <xf numFmtId="0" fontId="4" fillId="3" borderId="44" xfId="4" applyNumberFormat="1" applyFont="1" applyFill="1" applyBorder="1" applyAlignment="1">
      <alignment horizontal="center" vertical="center"/>
    </xf>
    <xf numFmtId="0" fontId="4" fillId="3" borderId="34" xfId="4" applyNumberFormat="1" applyFont="1" applyFill="1" applyBorder="1" applyAlignment="1">
      <alignment horizontal="center" vertical="center"/>
    </xf>
    <xf numFmtId="0" fontId="4" fillId="3" borderId="35" xfId="4" applyNumberFormat="1" applyFont="1" applyFill="1" applyBorder="1" applyAlignment="1">
      <alignment horizontal="center" vertical="center"/>
    </xf>
    <xf numFmtId="0" fontId="4" fillId="3" borderId="33" xfId="4" applyNumberFormat="1" applyFont="1" applyFill="1" applyBorder="1" applyAlignment="1">
      <alignment horizontal="center" vertical="center"/>
    </xf>
    <xf numFmtId="0" fontId="4" fillId="3" borderId="36" xfId="4" applyNumberFormat="1" applyFont="1" applyFill="1" applyBorder="1" applyAlignment="1">
      <alignment horizontal="center" vertical="center"/>
    </xf>
    <xf numFmtId="0" fontId="4" fillId="3" borderId="7" xfId="4" applyNumberFormat="1" applyFont="1" applyFill="1" applyBorder="1" applyAlignment="1">
      <alignment horizontal="center" vertical="center"/>
    </xf>
    <xf numFmtId="0" fontId="4" fillId="3" borderId="9" xfId="4" applyNumberFormat="1" applyFont="1" applyFill="1" applyBorder="1" applyAlignment="1">
      <alignment horizontal="center" vertical="center"/>
    </xf>
    <xf numFmtId="0" fontId="4" fillId="3" borderId="32" xfId="4" applyNumberFormat="1" applyFont="1" applyFill="1" applyBorder="1" applyAlignment="1">
      <alignment horizontal="center" vertical="center"/>
    </xf>
    <xf numFmtId="0" fontId="4" fillId="3" borderId="21" xfId="4" applyNumberFormat="1" applyFont="1" applyFill="1" applyBorder="1" applyAlignment="1">
      <alignment horizontal="center" vertical="center"/>
    </xf>
    <xf numFmtId="0" fontId="4" fillId="3" borderId="30" xfId="4" applyNumberFormat="1" applyFont="1" applyFill="1" applyBorder="1" applyAlignment="1">
      <alignment horizontal="center" vertical="center"/>
    </xf>
    <xf numFmtId="0" fontId="4" fillId="3" borderId="20" xfId="4" applyNumberFormat="1" applyFont="1" applyFill="1" applyBorder="1" applyAlignment="1">
      <alignment horizontal="center" vertical="center"/>
    </xf>
    <xf numFmtId="0" fontId="4" fillId="3" borderId="22" xfId="4" applyNumberFormat="1"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6" fillId="7" borderId="52" xfId="0" applyFont="1" applyFill="1" applyBorder="1" applyAlignment="1">
      <alignment horizontal="center" vertical="center"/>
    </xf>
    <xf numFmtId="0" fontId="26" fillId="7" borderId="53" xfId="0" applyFont="1" applyFill="1" applyBorder="1" applyAlignment="1">
      <alignment horizontal="center" vertical="center"/>
    </xf>
    <xf numFmtId="0" fontId="28" fillId="7" borderId="18" xfId="0" applyFont="1" applyFill="1" applyBorder="1" applyAlignment="1">
      <alignment horizontal="center" vertical="center"/>
    </xf>
    <xf numFmtId="0" fontId="28" fillId="7" borderId="19" xfId="0" applyFont="1" applyFill="1" applyBorder="1" applyAlignment="1">
      <alignment horizontal="center" vertical="center"/>
    </xf>
    <xf numFmtId="0" fontId="28" fillId="7" borderId="20" xfId="0" applyFont="1" applyFill="1" applyBorder="1" applyAlignment="1">
      <alignment horizontal="center" vertical="center"/>
    </xf>
    <xf numFmtId="0" fontId="28" fillId="7" borderId="22" xfId="0" applyFont="1" applyFill="1" applyBorder="1" applyAlignment="1">
      <alignment horizontal="center" vertical="center"/>
    </xf>
    <xf numFmtId="0" fontId="6" fillId="7" borderId="53" xfId="0" applyFont="1" applyFill="1" applyBorder="1" applyAlignment="1">
      <alignment horizontal="center" vertical="center"/>
    </xf>
    <xf numFmtId="0" fontId="6" fillId="7" borderId="51" xfId="0" applyFont="1" applyFill="1" applyBorder="1" applyAlignment="1">
      <alignment horizontal="center" vertical="center"/>
    </xf>
    <xf numFmtId="0" fontId="27" fillId="0" borderId="8" xfId="0" applyFont="1" applyBorder="1" applyAlignment="1">
      <alignment horizontal="left" vertical="center"/>
    </xf>
    <xf numFmtId="0" fontId="27" fillId="0" borderId="25" xfId="0" applyFont="1" applyBorder="1" applyAlignment="1">
      <alignment horizontal="left" vertical="center"/>
    </xf>
    <xf numFmtId="0" fontId="27" fillId="0" borderId="6" xfId="0" applyFont="1" applyBorder="1" applyAlignment="1">
      <alignment horizontal="left" vertical="center"/>
    </xf>
    <xf numFmtId="0" fontId="27" fillId="0" borderId="11" xfId="0" applyFont="1" applyBorder="1" applyAlignment="1">
      <alignment horizontal="left" vertical="center"/>
    </xf>
    <xf numFmtId="0" fontId="27" fillId="0" borderId="32" xfId="0" applyFont="1" applyBorder="1" applyAlignment="1">
      <alignment horizontal="left" vertical="center"/>
    </xf>
    <xf numFmtId="0" fontId="27" fillId="0" borderId="21" xfId="0" applyFont="1" applyBorder="1" applyAlignment="1">
      <alignment horizontal="left" vertical="center"/>
    </xf>
    <xf numFmtId="0" fontId="6" fillId="7" borderId="50" xfId="0" applyFont="1" applyFill="1" applyBorder="1" applyAlignment="1">
      <alignment horizontal="center" vertical="center"/>
    </xf>
    <xf numFmtId="0" fontId="6" fillId="7" borderId="54" xfId="0" applyFont="1" applyFill="1" applyBorder="1" applyAlignment="1">
      <alignment horizontal="center" vertical="center"/>
    </xf>
    <xf numFmtId="0" fontId="28" fillId="7" borderId="28" xfId="0" applyFont="1" applyFill="1" applyBorder="1" applyAlignment="1">
      <alignment horizontal="center" vertical="center"/>
    </xf>
    <xf numFmtId="0" fontId="28" fillId="7" borderId="26" xfId="0" applyFont="1" applyFill="1" applyBorder="1" applyAlignment="1">
      <alignment horizontal="center" vertical="center"/>
    </xf>
    <xf numFmtId="178" fontId="11" fillId="0" borderId="6" xfId="4" applyNumberFormat="1" applyFont="1" applyFill="1" applyBorder="1" applyAlignment="1">
      <alignment horizontal="center" vertical="center" shrinkToFit="1"/>
    </xf>
    <xf numFmtId="178" fontId="11" fillId="0" borderId="11" xfId="4" applyNumberFormat="1" applyFont="1" applyFill="1" applyBorder="1" applyAlignment="1">
      <alignment horizontal="center" vertical="center" shrinkToFit="1"/>
    </xf>
    <xf numFmtId="178" fontId="11" fillId="0" borderId="4" xfId="4" applyNumberFormat="1" applyFont="1" applyFill="1" applyBorder="1" applyAlignment="1">
      <alignment horizontal="center" vertical="center" shrinkToFit="1"/>
    </xf>
    <xf numFmtId="178" fontId="11" fillId="0" borderId="18" xfId="4" applyNumberFormat="1" applyFont="1" applyFill="1" applyBorder="1" applyAlignment="1">
      <alignment horizontal="center" vertical="center" shrinkToFit="1"/>
    </xf>
    <xf numFmtId="178" fontId="11" fillId="0" borderId="19" xfId="4" applyNumberFormat="1" applyFont="1" applyFill="1" applyBorder="1" applyAlignment="1">
      <alignment horizontal="center" vertical="center" shrinkToFit="1"/>
    </xf>
    <xf numFmtId="0" fontId="2" fillId="0" borderId="32" xfId="4" applyNumberFormat="1" applyFont="1" applyFill="1" applyBorder="1" applyAlignment="1">
      <alignment horizontal="center" vertical="center" shrinkToFit="1"/>
    </xf>
    <xf numFmtId="0" fontId="2" fillId="0" borderId="21" xfId="4" applyNumberFormat="1" applyFont="1" applyFill="1" applyBorder="1" applyAlignment="1">
      <alignment horizontal="center" vertical="center" shrinkToFit="1"/>
    </xf>
    <xf numFmtId="0" fontId="2" fillId="0" borderId="30" xfId="4" applyNumberFormat="1" applyFont="1" applyFill="1" applyBorder="1" applyAlignment="1">
      <alignment horizontal="center" vertical="center" shrinkToFit="1"/>
    </xf>
    <xf numFmtId="0" fontId="2" fillId="0" borderId="20" xfId="4" applyNumberFormat="1" applyFont="1" applyFill="1" applyBorder="1" applyAlignment="1">
      <alignment horizontal="center" vertical="center" shrinkToFit="1"/>
    </xf>
    <xf numFmtId="0" fontId="2" fillId="0" borderId="22" xfId="4" applyNumberFormat="1" applyFont="1" applyFill="1" applyBorder="1" applyAlignment="1">
      <alignment horizontal="center" vertical="center" shrinkToFit="1"/>
    </xf>
    <xf numFmtId="178" fontId="23" fillId="6" borderId="60" xfId="4" applyNumberFormat="1" applyFont="1" applyFill="1" applyBorder="1" applyAlignment="1">
      <alignment horizontal="center" vertical="center" shrinkToFit="1"/>
    </xf>
    <xf numFmtId="178" fontId="23" fillId="6" borderId="0" xfId="4" applyNumberFormat="1" applyFont="1" applyFill="1" applyBorder="1" applyAlignment="1">
      <alignment horizontal="center" vertical="center" shrinkToFit="1"/>
    </xf>
    <xf numFmtId="178" fontId="11" fillId="6" borderId="61" xfId="4" applyNumberFormat="1" applyFont="1" applyFill="1" applyBorder="1" applyAlignment="1">
      <alignment horizontal="center" vertical="center" shrinkToFit="1"/>
    </xf>
    <xf numFmtId="0" fontId="2" fillId="6" borderId="45" xfId="4" applyNumberFormat="1" applyFont="1" applyFill="1" applyBorder="1" applyAlignment="1">
      <alignment horizontal="center" vertical="center" shrinkToFit="1"/>
    </xf>
    <xf numFmtId="0" fontId="2" fillId="6" borderId="55" xfId="4" applyNumberFormat="1" applyFont="1" applyFill="1" applyBorder="1" applyAlignment="1">
      <alignment horizontal="center" vertical="center" shrinkToFit="1"/>
    </xf>
    <xf numFmtId="0" fontId="2" fillId="6" borderId="62" xfId="4" applyNumberFormat="1" applyFont="1" applyFill="1" applyBorder="1" applyAlignment="1">
      <alignment horizontal="center" vertical="center" shrinkToFit="1"/>
    </xf>
    <xf numFmtId="0" fontId="30" fillId="5" borderId="3" xfId="4" applyFont="1" applyFill="1" applyBorder="1" applyAlignment="1">
      <alignment horizontal="center" vertical="center" wrapText="1"/>
    </xf>
    <xf numFmtId="0" fontId="2" fillId="0" borderId="44" xfId="4" applyNumberFormat="1" applyFont="1" applyFill="1" applyBorder="1" applyAlignment="1">
      <alignment horizontal="center" vertical="center" shrinkToFit="1"/>
    </xf>
    <xf numFmtId="0" fontId="2" fillId="0" borderId="34" xfId="4" applyNumberFormat="1" applyFont="1" applyFill="1" applyBorder="1" applyAlignment="1">
      <alignment horizontal="center" vertical="center" shrinkToFit="1"/>
    </xf>
    <xf numFmtId="0" fontId="2" fillId="0" borderId="35" xfId="4" applyNumberFormat="1" applyFont="1" applyFill="1" applyBorder="1" applyAlignment="1">
      <alignment horizontal="center" vertical="center" shrinkToFit="1"/>
    </xf>
    <xf numFmtId="0" fontId="2" fillId="0" borderId="33" xfId="4" applyNumberFormat="1" applyFont="1" applyFill="1" applyBorder="1" applyAlignment="1">
      <alignment horizontal="center" vertical="center" shrinkToFit="1"/>
    </xf>
    <xf numFmtId="0" fontId="2" fillId="0" borderId="36" xfId="4" applyNumberFormat="1" applyFont="1" applyFill="1" applyBorder="1" applyAlignment="1">
      <alignment horizontal="center" vertical="center" shrinkToFit="1"/>
    </xf>
    <xf numFmtId="0" fontId="2" fillId="0" borderId="7" xfId="4" applyNumberFormat="1" applyFont="1" applyFill="1" applyBorder="1" applyAlignment="1">
      <alignment horizontal="center" vertical="center" shrinkToFit="1"/>
    </xf>
    <xf numFmtId="0" fontId="2" fillId="0" borderId="23" xfId="4" applyNumberFormat="1" applyFont="1" applyFill="1" applyBorder="1" applyAlignment="1">
      <alignment horizontal="center" vertical="center" shrinkToFit="1"/>
    </xf>
    <xf numFmtId="0" fontId="2" fillId="0" borderId="9" xfId="4" applyNumberFormat="1" applyFont="1" applyFill="1" applyBorder="1" applyAlignment="1">
      <alignment horizontal="center" vertical="center" shrinkToFit="1"/>
    </xf>
    <xf numFmtId="0" fontId="2" fillId="0" borderId="27" xfId="4" applyNumberFormat="1" applyFont="1" applyFill="1" applyBorder="1" applyAlignment="1">
      <alignment horizontal="center" vertical="center" shrinkToFit="1"/>
    </xf>
    <xf numFmtId="0" fontId="2" fillId="0" borderId="24" xfId="4" applyNumberFormat="1" applyFont="1" applyFill="1" applyBorder="1" applyAlignment="1">
      <alignment horizontal="center" vertical="center" shrinkToFit="1"/>
    </xf>
    <xf numFmtId="178" fontId="11" fillId="6" borderId="60" xfId="4" applyNumberFormat="1" applyFont="1" applyFill="1" applyBorder="1" applyAlignment="1">
      <alignment horizontal="center" vertical="center" shrinkToFit="1"/>
    </xf>
    <xf numFmtId="178" fontId="23" fillId="6" borderId="61" xfId="4" applyNumberFormat="1" applyFont="1" applyFill="1" applyBorder="1" applyAlignment="1">
      <alignment horizontal="center" vertical="center" shrinkToFit="1"/>
    </xf>
    <xf numFmtId="178" fontId="23" fillId="0" borderId="18" xfId="4" applyNumberFormat="1" applyFont="1" applyFill="1" applyBorder="1" applyAlignment="1">
      <alignment horizontal="center" vertical="center" shrinkToFit="1"/>
    </xf>
    <xf numFmtId="178" fontId="23" fillId="0" borderId="11" xfId="4" applyNumberFormat="1" applyFont="1" applyFill="1" applyBorder="1" applyAlignment="1">
      <alignment horizontal="center" vertical="center" shrinkToFit="1"/>
    </xf>
    <xf numFmtId="178" fontId="23" fillId="0" borderId="19" xfId="4" applyNumberFormat="1" applyFont="1" applyFill="1" applyBorder="1" applyAlignment="1">
      <alignment horizontal="center" vertical="center" shrinkToFit="1"/>
    </xf>
    <xf numFmtId="0" fontId="29" fillId="0" borderId="38" xfId="4" applyNumberFormat="1" applyFont="1" applyFill="1" applyBorder="1" applyAlignment="1">
      <alignment horizontal="center" vertical="center" shrinkToFit="1"/>
    </xf>
    <xf numFmtId="0" fontId="2" fillId="0" borderId="47" xfId="4" applyNumberFormat="1" applyFont="1" applyFill="1" applyBorder="1" applyAlignment="1">
      <alignment horizontal="center" vertical="center" shrinkToFit="1"/>
    </xf>
    <xf numFmtId="0" fontId="2" fillId="0" borderId="48" xfId="4" applyNumberFormat="1" applyFont="1" applyFill="1" applyBorder="1" applyAlignment="1">
      <alignment horizontal="center" vertical="center" shrinkToFit="1"/>
    </xf>
    <xf numFmtId="0" fontId="33" fillId="0" borderId="20" xfId="4" applyNumberFormat="1" applyFont="1" applyFill="1" applyBorder="1" applyAlignment="1">
      <alignment horizontal="center" vertical="center" shrinkToFit="1"/>
    </xf>
    <xf numFmtId="178" fontId="23" fillId="0" borderId="6" xfId="4" applyNumberFormat="1" applyFont="1" applyFill="1" applyBorder="1" applyAlignment="1">
      <alignment horizontal="center" vertical="center" shrinkToFit="1"/>
    </xf>
    <xf numFmtId="178" fontId="23" fillId="0" borderId="4" xfId="4" applyNumberFormat="1" applyFont="1" applyFill="1" applyBorder="1" applyAlignment="1">
      <alignment horizontal="center" vertical="center" shrinkToFit="1"/>
    </xf>
    <xf numFmtId="0" fontId="30" fillId="5" borderId="3" xfId="4" applyFont="1" applyFill="1" applyBorder="1" applyAlignment="1">
      <alignment horizontal="center" vertical="center" shrinkToFit="1"/>
    </xf>
    <xf numFmtId="178" fontId="11" fillId="0" borderId="7" xfId="4" applyNumberFormat="1" applyFont="1" applyFill="1" applyBorder="1" applyAlignment="1">
      <alignment horizontal="center" vertical="center" shrinkToFit="1"/>
    </xf>
    <xf numFmtId="178" fontId="11" fillId="0" borderId="23" xfId="4" applyNumberFormat="1" applyFont="1" applyFill="1" applyBorder="1" applyAlignment="1">
      <alignment horizontal="center" vertical="center" shrinkToFit="1"/>
    </xf>
    <xf numFmtId="178" fontId="11" fillId="0" borderId="9" xfId="4" applyNumberFormat="1" applyFont="1" applyFill="1" applyBorder="1" applyAlignment="1">
      <alignment horizontal="center" vertical="center" shrinkToFit="1"/>
    </xf>
    <xf numFmtId="178" fontId="11" fillId="0" borderId="27" xfId="4" applyNumberFormat="1" applyFont="1" applyFill="1" applyBorder="1" applyAlignment="1">
      <alignment horizontal="center" vertical="center" shrinkToFit="1"/>
    </xf>
    <xf numFmtId="178" fontId="11" fillId="0" borderId="24" xfId="4" applyNumberFormat="1" applyFont="1" applyFill="1" applyBorder="1" applyAlignment="1">
      <alignment horizontal="center" vertical="center" shrinkToFit="1"/>
    </xf>
    <xf numFmtId="178" fontId="11" fillId="0" borderId="8" xfId="4" applyNumberFormat="1" applyFont="1" applyFill="1" applyBorder="1" applyAlignment="1">
      <alignment horizontal="center" vertical="center" shrinkToFit="1"/>
    </xf>
    <xf numFmtId="178" fontId="11" fillId="0" borderId="25" xfId="4" applyNumberFormat="1" applyFont="1" applyFill="1" applyBorder="1" applyAlignment="1">
      <alignment horizontal="center" vertical="center" shrinkToFit="1"/>
    </xf>
    <xf numFmtId="178" fontId="11" fillId="0" borderId="10" xfId="4" applyNumberFormat="1" applyFont="1" applyFill="1" applyBorder="1" applyAlignment="1">
      <alignment horizontal="center" vertical="center" shrinkToFit="1"/>
    </xf>
    <xf numFmtId="178" fontId="11" fillId="0" borderId="28" xfId="4" applyNumberFormat="1" applyFont="1" applyFill="1" applyBorder="1" applyAlignment="1">
      <alignment horizontal="center" vertical="center" shrinkToFit="1"/>
    </xf>
    <xf numFmtId="178" fontId="11" fillId="0" borderId="26" xfId="4" applyNumberFormat="1" applyFont="1" applyFill="1" applyBorder="1" applyAlignment="1">
      <alignment horizontal="center" vertical="center" shrinkToFit="1"/>
    </xf>
    <xf numFmtId="178" fontId="11" fillId="6" borderId="0" xfId="4" applyNumberFormat="1" applyFont="1" applyFill="1" applyBorder="1" applyAlignment="1">
      <alignment horizontal="center" vertical="center" shrinkToFit="1"/>
    </xf>
    <xf numFmtId="178" fontId="2" fillId="0" borderId="32" xfId="4" applyNumberFormat="1" applyFont="1" applyFill="1" applyBorder="1" applyAlignment="1">
      <alignment horizontal="center" vertical="center" shrinkToFit="1"/>
    </xf>
    <xf numFmtId="178" fontId="2" fillId="0" borderId="21" xfId="4" applyNumberFormat="1" applyFont="1" applyFill="1" applyBorder="1" applyAlignment="1">
      <alignment horizontal="center" vertical="center" shrinkToFit="1"/>
    </xf>
    <xf numFmtId="178" fontId="2" fillId="0" borderId="30" xfId="4" applyNumberFormat="1" applyFont="1" applyFill="1" applyBorder="1" applyAlignment="1">
      <alignment horizontal="center" vertical="center" shrinkToFit="1"/>
    </xf>
    <xf numFmtId="178" fontId="2" fillId="0" borderId="20" xfId="4" applyNumberFormat="1" applyFont="1" applyFill="1" applyBorder="1" applyAlignment="1">
      <alignment horizontal="center" vertical="center" shrinkToFit="1"/>
    </xf>
    <xf numFmtId="178" fontId="2" fillId="0" borderId="22" xfId="4" applyNumberFormat="1" applyFont="1" applyFill="1" applyBorder="1" applyAlignment="1">
      <alignment horizontal="center" vertical="center" shrinkToFit="1"/>
    </xf>
    <xf numFmtId="178" fontId="2" fillId="6" borderId="45" xfId="4" applyNumberFormat="1" applyFont="1" applyFill="1" applyBorder="1" applyAlignment="1">
      <alignment horizontal="center" vertical="center" shrinkToFit="1"/>
    </xf>
    <xf numFmtId="178" fontId="2" fillId="6" borderId="55" xfId="4" applyNumberFormat="1" applyFont="1" applyFill="1" applyBorder="1" applyAlignment="1">
      <alignment horizontal="center" vertical="center" shrinkToFit="1"/>
    </xf>
    <xf numFmtId="178" fontId="2" fillId="6" borderId="62" xfId="4" applyNumberFormat="1" applyFont="1" applyFill="1" applyBorder="1" applyAlignment="1">
      <alignment horizontal="center" vertical="center" shrinkToFit="1"/>
    </xf>
    <xf numFmtId="178" fontId="29" fillId="0" borderId="38" xfId="4" applyNumberFormat="1" applyFont="1" applyFill="1" applyBorder="1" applyAlignment="1">
      <alignment horizontal="center" vertical="center" shrinkToFit="1"/>
    </xf>
    <xf numFmtId="178" fontId="2" fillId="0" borderId="47" xfId="4" applyNumberFormat="1" applyFont="1" applyFill="1" applyBorder="1" applyAlignment="1">
      <alignment horizontal="center" vertical="center" shrinkToFit="1"/>
    </xf>
    <xf numFmtId="178" fontId="2" fillId="0" borderId="48" xfId="4" applyNumberFormat="1" applyFont="1" applyFill="1" applyBorder="1" applyAlignment="1">
      <alignment horizontal="center" vertical="center" shrinkToFit="1"/>
    </xf>
    <xf numFmtId="178" fontId="11" fillId="0" borderId="18" xfId="4" applyNumberFormat="1" applyFont="1" applyFill="1" applyBorder="1" applyAlignment="1" applyProtection="1">
      <alignment horizontal="center" vertical="center" shrinkToFit="1"/>
      <protection locked="0" hidden="1"/>
    </xf>
    <xf numFmtId="178" fontId="11" fillId="0" borderId="11" xfId="4" applyNumberFormat="1" applyFont="1" applyFill="1" applyBorder="1" applyAlignment="1" applyProtection="1">
      <alignment horizontal="center" vertical="center" shrinkToFit="1"/>
      <protection locked="0" hidden="1"/>
    </xf>
    <xf numFmtId="178" fontId="11" fillId="0" borderId="19" xfId="4" applyNumberFormat="1" applyFont="1" applyFill="1" applyBorder="1" applyAlignment="1" applyProtection="1">
      <alignment horizontal="center" vertical="center" shrinkToFit="1"/>
      <protection locked="0" hidden="1"/>
    </xf>
    <xf numFmtId="0" fontId="2" fillId="6" borderId="60" xfId="4" applyNumberFormat="1" applyFont="1" applyFill="1" applyBorder="1" applyAlignment="1">
      <alignment horizontal="center" vertical="center" shrinkToFit="1"/>
    </xf>
    <xf numFmtId="0" fontId="2" fillId="6" borderId="0" xfId="4" applyNumberFormat="1" applyFont="1" applyFill="1" applyBorder="1" applyAlignment="1">
      <alignment horizontal="center" vertical="center" shrinkToFit="1"/>
    </xf>
    <xf numFmtId="0" fontId="2" fillId="6" borderId="61" xfId="4" applyNumberFormat="1" applyFont="1" applyFill="1" applyBorder="1" applyAlignment="1">
      <alignment horizontal="center" vertical="center" shrinkToFit="1"/>
    </xf>
    <xf numFmtId="0" fontId="23" fillId="6" borderId="45" xfId="4" applyNumberFormat="1" applyFont="1" applyFill="1" applyBorder="1" applyAlignment="1">
      <alignment horizontal="center" vertical="center" shrinkToFit="1"/>
    </xf>
    <xf numFmtId="0" fontId="23" fillId="6" borderId="55" xfId="4" applyNumberFormat="1" applyFont="1" applyFill="1" applyBorder="1" applyAlignment="1">
      <alignment horizontal="center" vertical="center" shrinkToFit="1"/>
    </xf>
    <xf numFmtId="0" fontId="23" fillId="6" borderId="62" xfId="4" applyNumberFormat="1" applyFont="1" applyFill="1" applyBorder="1" applyAlignment="1">
      <alignment horizontal="center" vertical="center" shrinkToFit="1"/>
    </xf>
    <xf numFmtId="0" fontId="2" fillId="0" borderId="38" xfId="4" applyNumberFormat="1" applyFont="1" applyFill="1" applyBorder="1" applyAlignment="1">
      <alignment horizontal="center" vertical="center" shrinkToFit="1"/>
    </xf>
    <xf numFmtId="0" fontId="9" fillId="4" borderId="12" xfId="4" applyFont="1" applyFill="1" applyBorder="1" applyAlignment="1">
      <alignment horizontal="center" vertical="center"/>
    </xf>
    <xf numFmtId="0" fontId="9" fillId="4" borderId="13" xfId="4" applyFont="1" applyFill="1" applyBorder="1" applyAlignment="1">
      <alignment horizontal="center" vertical="center"/>
    </xf>
    <xf numFmtId="0" fontId="9" fillId="4" borderId="14" xfId="4" applyFont="1" applyFill="1" applyBorder="1" applyAlignment="1">
      <alignment horizontal="center" vertical="center"/>
    </xf>
    <xf numFmtId="178" fontId="24" fillId="0" borderId="18" xfId="7" applyNumberFormat="1" applyFont="1" applyFill="1" applyBorder="1" applyAlignment="1" applyProtection="1">
      <alignment horizontal="center" vertical="center" shrinkToFit="1"/>
    </xf>
    <xf numFmtId="178" fontId="24" fillId="0" borderId="11" xfId="7" applyNumberFormat="1" applyFont="1" applyFill="1" applyBorder="1" applyAlignment="1" applyProtection="1">
      <alignment horizontal="center" vertical="center" shrinkToFit="1"/>
    </xf>
    <xf numFmtId="178" fontId="24" fillId="0" borderId="19" xfId="7" applyNumberFormat="1" applyFont="1" applyFill="1" applyBorder="1" applyAlignment="1" applyProtection="1">
      <alignment horizontal="center" vertical="center" shrinkToFit="1"/>
    </xf>
    <xf numFmtId="178" fontId="23" fillId="0" borderId="18" xfId="8" applyNumberFormat="1" applyFont="1" applyFill="1" applyBorder="1" applyAlignment="1">
      <alignment horizontal="center" vertical="center" shrinkToFit="1"/>
    </xf>
    <xf numFmtId="178" fontId="23" fillId="0" borderId="11" xfId="8" applyNumberFormat="1" applyFont="1" applyFill="1" applyBorder="1" applyAlignment="1">
      <alignment horizontal="center" vertical="center" shrinkToFit="1"/>
    </xf>
    <xf numFmtId="178" fontId="23" fillId="0" borderId="19" xfId="8" applyNumberFormat="1" applyFont="1" applyFill="1" applyBorder="1" applyAlignment="1">
      <alignment horizontal="center" vertical="center" shrinkToFit="1"/>
    </xf>
    <xf numFmtId="0" fontId="9" fillId="4" borderId="12" xfId="4" applyFont="1" applyFill="1" applyBorder="1" applyAlignment="1">
      <alignment horizontal="center" vertical="center" shrinkToFit="1"/>
    </xf>
    <xf numFmtId="0" fontId="9" fillId="4" borderId="13" xfId="4" applyFont="1" applyFill="1" applyBorder="1" applyAlignment="1">
      <alignment horizontal="center" vertical="center" shrinkToFit="1"/>
    </xf>
    <xf numFmtId="0" fontId="9" fillId="4" borderId="14" xfId="4" applyFont="1" applyFill="1" applyBorder="1" applyAlignment="1">
      <alignment horizontal="center" vertical="center" shrinkToFit="1"/>
    </xf>
    <xf numFmtId="14" fontId="0" fillId="0" borderId="55" xfId="0" applyNumberFormat="1" applyBorder="1" applyAlignment="1">
      <alignment horizontal="right" vertical="center"/>
    </xf>
    <xf numFmtId="0" fontId="0" fillId="0" borderId="55" xfId="0" applyBorder="1" applyAlignment="1">
      <alignment horizontal="right" vertical="center"/>
    </xf>
    <xf numFmtId="0" fontId="0" fillId="0" borderId="56" xfId="0" applyFill="1" applyBorder="1" applyAlignment="1">
      <alignment horizontal="center" vertical="center"/>
    </xf>
    <xf numFmtId="0" fontId="28" fillId="0" borderId="56" xfId="0" applyFont="1" applyFill="1" applyBorder="1" applyAlignment="1">
      <alignment horizontal="center" vertical="center"/>
    </xf>
    <xf numFmtId="0" fontId="27" fillId="0" borderId="56" xfId="0" applyFont="1" applyFill="1" applyBorder="1" applyAlignment="1">
      <alignment horizontal="left" vertical="center"/>
    </xf>
    <xf numFmtId="0" fontId="0" fillId="0" borderId="23" xfId="0" applyBorder="1" applyAlignment="1">
      <alignment horizontal="center" vertical="center"/>
    </xf>
    <xf numFmtId="0" fontId="28" fillId="7" borderId="27" xfId="0" applyFont="1" applyFill="1" applyBorder="1" applyAlignment="1">
      <alignment horizontal="center" vertical="center"/>
    </xf>
    <xf numFmtId="0" fontId="28" fillId="7" borderId="24" xfId="0" applyFont="1" applyFill="1" applyBorder="1" applyAlignment="1">
      <alignment horizontal="center" vertical="center"/>
    </xf>
    <xf numFmtId="0" fontId="27" fillId="0" borderId="7" xfId="0" applyFont="1" applyBorder="1" applyAlignment="1">
      <alignment horizontal="left" vertical="center"/>
    </xf>
    <xf numFmtId="0" fontId="27" fillId="0" borderId="23" xfId="0" applyFont="1" applyBorder="1" applyAlignment="1">
      <alignment horizontal="left" vertical="center"/>
    </xf>
    <xf numFmtId="0" fontId="0" fillId="0" borderId="24" xfId="0" applyBorder="1" applyAlignment="1">
      <alignment horizontal="center" vertical="center"/>
    </xf>
    <xf numFmtId="0" fontId="2" fillId="2" borderId="45" xfId="4" applyNumberFormat="1" applyFont="1" applyFill="1" applyBorder="1" applyAlignment="1">
      <alignment horizontal="center" vertical="center" shrinkToFit="1"/>
    </xf>
    <xf numFmtId="0" fontId="2" fillId="2" borderId="55" xfId="4" applyNumberFormat="1" applyFont="1" applyFill="1" applyBorder="1" applyAlignment="1">
      <alignment horizontal="center" vertical="center" shrinkToFit="1"/>
    </xf>
    <xf numFmtId="0" fontId="2" fillId="2" borderId="62" xfId="4" applyNumberFormat="1" applyFont="1" applyFill="1" applyBorder="1" applyAlignment="1">
      <alignment horizontal="center" vertical="center" shrinkToFit="1"/>
    </xf>
    <xf numFmtId="0" fontId="11" fillId="2" borderId="60" xfId="4" applyNumberFormat="1" applyFont="1" applyFill="1" applyBorder="1" applyAlignment="1">
      <alignment horizontal="center" vertical="center" shrinkToFit="1"/>
    </xf>
    <xf numFmtId="0" fontId="23" fillId="2" borderId="0" xfId="4" applyNumberFormat="1" applyFont="1" applyFill="1" applyBorder="1" applyAlignment="1">
      <alignment horizontal="center" vertical="center" shrinkToFit="1"/>
    </xf>
    <xf numFmtId="0" fontId="23" fillId="2" borderId="61" xfId="4" applyNumberFormat="1" applyFont="1" applyFill="1" applyBorder="1" applyAlignment="1">
      <alignment horizontal="center" vertical="center" shrinkToFit="1"/>
    </xf>
    <xf numFmtId="0" fontId="32" fillId="5" borderId="3" xfId="4" applyFont="1" applyFill="1" applyBorder="1" applyAlignment="1">
      <alignment horizontal="center" vertical="center" wrapText="1" shrinkToFit="1"/>
    </xf>
    <xf numFmtId="0" fontId="31" fillId="5" borderId="3" xfId="4" applyFont="1" applyFill="1" applyBorder="1" applyAlignment="1">
      <alignment horizontal="center" vertical="center" wrapText="1" shrinkToFit="1"/>
    </xf>
    <xf numFmtId="49" fontId="4" fillId="0" borderId="37" xfId="4" applyNumberFormat="1" applyFont="1" applyFill="1" applyBorder="1" applyAlignment="1">
      <alignment horizontal="center" vertical="center"/>
    </xf>
    <xf numFmtId="0" fontId="4" fillId="0" borderId="5" xfId="4" applyNumberFormat="1" applyFont="1" applyFill="1" applyBorder="1" applyAlignment="1">
      <alignment horizontal="center" vertical="center"/>
    </xf>
    <xf numFmtId="0" fontId="4" fillId="0" borderId="49" xfId="4" applyNumberFormat="1" applyFont="1" applyFill="1" applyBorder="1" applyAlignment="1">
      <alignment horizontal="center" vertical="center"/>
    </xf>
    <xf numFmtId="0" fontId="23" fillId="2" borderId="60" xfId="4" applyNumberFormat="1" applyFont="1" applyFill="1" applyBorder="1" applyAlignment="1">
      <alignment horizontal="center" vertical="center" shrinkToFit="1"/>
    </xf>
    <xf numFmtId="0" fontId="11" fillId="2" borderId="61" xfId="4" applyNumberFormat="1" applyFont="1" applyFill="1" applyBorder="1" applyAlignment="1">
      <alignment horizontal="center" vertical="center" shrinkToFit="1"/>
    </xf>
    <xf numFmtId="0" fontId="31" fillId="5" borderId="3" xfId="4" applyFont="1" applyFill="1" applyBorder="1" applyAlignment="1">
      <alignment horizontal="center" vertical="center" wrapText="1"/>
    </xf>
    <xf numFmtId="0" fontId="11" fillId="2" borderId="0" xfId="4" applyNumberFormat="1" applyFont="1" applyFill="1" applyBorder="1" applyAlignment="1">
      <alignment horizontal="center" vertical="center" shrinkToFit="1"/>
    </xf>
    <xf numFmtId="49" fontId="4" fillId="0" borderId="5" xfId="4" applyNumberFormat="1" applyFont="1" applyFill="1" applyBorder="1" applyAlignment="1">
      <alignment horizontal="center" vertical="center"/>
    </xf>
    <xf numFmtId="49" fontId="4" fillId="0" borderId="49" xfId="4" applyNumberFormat="1" applyFont="1" applyFill="1" applyBorder="1" applyAlignment="1">
      <alignment horizontal="center" vertical="center"/>
    </xf>
    <xf numFmtId="0" fontId="31" fillId="5" borderId="3" xfId="4" applyFont="1" applyFill="1" applyBorder="1" applyAlignment="1">
      <alignment horizontal="center" vertical="center" shrinkToFit="1"/>
    </xf>
    <xf numFmtId="49" fontId="15" fillId="0" borderId="37" xfId="4" applyNumberFormat="1" applyFont="1" applyFill="1" applyBorder="1" applyAlignment="1">
      <alignment horizontal="center" vertical="center"/>
    </xf>
    <xf numFmtId="0" fontId="23" fillId="2" borderId="45" xfId="4" applyNumberFormat="1" applyFont="1" applyFill="1" applyBorder="1" applyAlignment="1">
      <alignment horizontal="center" vertical="center" shrinkToFit="1"/>
    </xf>
    <xf numFmtId="0" fontId="23" fillId="2" borderId="55" xfId="4" applyNumberFormat="1" applyFont="1" applyFill="1" applyBorder="1" applyAlignment="1">
      <alignment horizontal="center" vertical="center" shrinkToFit="1"/>
    </xf>
    <xf numFmtId="0" fontId="23" fillId="2" borderId="62" xfId="4" applyNumberFormat="1" applyFont="1" applyFill="1" applyBorder="1" applyAlignment="1">
      <alignment horizontal="center" vertical="center" shrinkToFit="1"/>
    </xf>
    <xf numFmtId="49" fontId="15" fillId="0" borderId="37" xfId="7" applyNumberFormat="1" applyFont="1" applyFill="1" applyBorder="1" applyAlignment="1" applyProtection="1">
      <alignment horizontal="center" vertical="center"/>
    </xf>
    <xf numFmtId="49" fontId="15" fillId="0" borderId="5" xfId="7" applyNumberFormat="1" applyFont="1" applyFill="1" applyBorder="1" applyAlignment="1" applyProtection="1">
      <alignment horizontal="center" vertical="center"/>
    </xf>
    <xf numFmtId="49" fontId="15" fillId="0" borderId="49" xfId="7" applyNumberFormat="1" applyFont="1" applyFill="1" applyBorder="1" applyAlignment="1" applyProtection="1">
      <alignment horizontal="center" vertical="center"/>
    </xf>
  </cellXfs>
  <cellStyles count="9">
    <cellStyle name="ハイパーリンク" xfId="7" builtinId="8"/>
    <cellStyle name="通貨" xfId="8" builtinId="7"/>
    <cellStyle name="標準" xfId="0" builtinId="0"/>
    <cellStyle name="標準 2" xfId="1"/>
    <cellStyle name="標準 3" xfId="2"/>
    <cellStyle name="標準 4" xfId="3"/>
    <cellStyle name="標準 5" xfId="4"/>
    <cellStyle name="標準 8" xfId="5"/>
    <cellStyle name="標準 9" xfId="6"/>
  </cellStyles>
  <dxfs count="8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1" defaultTableStyle="TableStyleMedium9" defaultPivotStyle="PivotStyleLight16">
    <tableStyle name="テーブル スタイル 1" pivot="0" count="0"/>
  </tableStyles>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AS123"/>
  <sheetViews>
    <sheetView topLeftCell="A16" workbookViewId="0">
      <selection activeCell="N30" sqref="N30"/>
    </sheetView>
  </sheetViews>
  <sheetFormatPr defaultRowHeight="13.5"/>
  <cols>
    <col min="1" max="1" width="18" style="3" customWidth="1"/>
    <col min="2" max="33" width="3.75" customWidth="1"/>
    <col min="34" max="41" width="3.875" customWidth="1"/>
  </cols>
  <sheetData>
    <row r="1" spans="1:45" ht="24" customHeight="1" thickBot="1">
      <c r="A1" s="107" t="s">
        <v>63</v>
      </c>
      <c r="B1" s="107"/>
      <c r="C1" s="107"/>
      <c r="D1" s="107"/>
      <c r="E1" s="107"/>
      <c r="F1" s="107"/>
      <c r="G1" s="107"/>
      <c r="H1" s="107"/>
      <c r="I1" s="107"/>
      <c r="J1" s="107"/>
      <c r="K1" s="107"/>
      <c r="L1" s="107"/>
      <c r="M1" s="107"/>
    </row>
    <row r="2" spans="1:45" s="2" customFormat="1" ht="15.6" customHeight="1" thickBot="1">
      <c r="A2" s="4"/>
      <c r="B2" s="161" t="str">
        <f>A5</f>
        <v>宮城教員クラブ</v>
      </c>
      <c r="C2" s="162"/>
      <c r="D2" s="162"/>
      <c r="E2" s="163"/>
      <c r="F2" s="161" t="str">
        <f>A11</f>
        <v>ソニーサッカークラブ</v>
      </c>
      <c r="G2" s="162"/>
      <c r="H2" s="162"/>
      <c r="I2" s="163"/>
      <c r="J2" s="161" t="str">
        <f>A17</f>
        <v>七ヶ浜サッカークラブ</v>
      </c>
      <c r="K2" s="162"/>
      <c r="L2" s="162"/>
      <c r="M2" s="162"/>
      <c r="N2" s="178" t="str">
        <f>A23</f>
        <v>リコーインダストリー東北</v>
      </c>
      <c r="O2" s="179"/>
      <c r="P2" s="179"/>
      <c r="Q2" s="180"/>
      <c r="R2" s="162" t="str">
        <f>A29</f>
        <v>KEMONOIN 槻木</v>
      </c>
      <c r="S2" s="162"/>
      <c r="T2" s="162"/>
      <c r="U2" s="162"/>
      <c r="V2" s="178" t="str">
        <f>A35</f>
        <v>塩釜NTFCヴィーゼ</v>
      </c>
      <c r="W2" s="179"/>
      <c r="X2" s="179"/>
      <c r="Y2" s="180"/>
      <c r="Z2" s="178" t="str">
        <f>A41</f>
        <v>東六クラブノスタルジア</v>
      </c>
      <c r="AA2" s="179"/>
      <c r="AB2" s="179"/>
      <c r="AC2" s="180"/>
      <c r="AD2" s="161" t="str">
        <f>A47</f>
        <v>六郷クラブ</v>
      </c>
      <c r="AE2" s="162"/>
      <c r="AF2" s="162"/>
      <c r="AG2" s="163"/>
      <c r="AH2" s="123">
        <f>A53</f>
        <v>0</v>
      </c>
      <c r="AI2" s="124"/>
      <c r="AJ2" s="124"/>
      <c r="AK2" s="125"/>
      <c r="AL2" s="123">
        <f>A59</f>
        <v>0</v>
      </c>
      <c r="AM2" s="124"/>
      <c r="AN2" s="124"/>
      <c r="AO2" s="125"/>
    </row>
    <row r="3" spans="1:45" ht="12.2" customHeight="1">
      <c r="A3" s="5"/>
      <c r="B3" s="32"/>
      <c r="C3" s="33"/>
      <c r="D3" s="33"/>
      <c r="E3" s="34"/>
      <c r="F3" s="42"/>
      <c r="G3" s="36"/>
      <c r="H3" s="36"/>
      <c r="I3" s="43"/>
      <c r="J3" s="35"/>
      <c r="K3" s="36"/>
      <c r="L3" s="36"/>
      <c r="M3" s="37"/>
      <c r="N3" s="42"/>
      <c r="O3" s="36"/>
      <c r="P3" s="36"/>
      <c r="Q3" s="43"/>
      <c r="R3" s="35"/>
      <c r="S3" s="36"/>
      <c r="T3" s="36"/>
      <c r="U3" s="37"/>
      <c r="V3" s="42"/>
      <c r="W3" s="36"/>
      <c r="X3" s="36"/>
      <c r="Y3" s="43"/>
      <c r="Z3" s="35"/>
      <c r="AA3" s="36"/>
      <c r="AB3" s="36"/>
      <c r="AC3" s="37"/>
      <c r="AD3" s="42" t="s">
        <v>39</v>
      </c>
      <c r="AE3" s="36">
        <v>2</v>
      </c>
      <c r="AF3" s="36"/>
      <c r="AG3" s="43">
        <v>0</v>
      </c>
      <c r="AH3" s="26"/>
      <c r="AI3" s="24"/>
      <c r="AJ3" s="24"/>
      <c r="AK3" s="27"/>
      <c r="AL3" s="26"/>
      <c r="AM3" s="24"/>
      <c r="AN3" s="24"/>
      <c r="AO3" s="27"/>
      <c r="AQ3" s="11" t="s">
        <v>7</v>
      </c>
      <c r="AR3" s="12"/>
      <c r="AS3" s="11"/>
    </row>
    <row r="4" spans="1:45" ht="12.2" customHeight="1">
      <c r="A4" s="6">
        <v>1</v>
      </c>
      <c r="B4" s="164"/>
      <c r="C4" s="165"/>
      <c r="D4" s="165"/>
      <c r="E4" s="166"/>
      <c r="F4" s="167">
        <v>42561</v>
      </c>
      <c r="G4" s="168"/>
      <c r="H4" s="168"/>
      <c r="I4" s="169"/>
      <c r="J4" s="170">
        <v>42568</v>
      </c>
      <c r="K4" s="171"/>
      <c r="L4" s="171"/>
      <c r="M4" s="172"/>
      <c r="N4" s="173">
        <v>42582</v>
      </c>
      <c r="O4" s="171"/>
      <c r="P4" s="171"/>
      <c r="Q4" s="174"/>
      <c r="R4" s="170">
        <v>42547</v>
      </c>
      <c r="S4" s="171"/>
      <c r="T4" s="171"/>
      <c r="U4" s="172"/>
      <c r="V4" s="173">
        <v>42505</v>
      </c>
      <c r="W4" s="171"/>
      <c r="X4" s="171"/>
      <c r="Y4" s="174"/>
      <c r="Z4" s="170">
        <v>42470</v>
      </c>
      <c r="AA4" s="171"/>
      <c r="AB4" s="171"/>
      <c r="AC4" s="172"/>
      <c r="AD4" s="175">
        <v>42463</v>
      </c>
      <c r="AE4" s="176"/>
      <c r="AF4" s="176"/>
      <c r="AG4" s="177"/>
      <c r="AH4" s="108"/>
      <c r="AI4" s="109"/>
      <c r="AJ4" s="109"/>
      <c r="AK4" s="110"/>
      <c r="AL4" s="126"/>
      <c r="AM4" s="127"/>
      <c r="AN4" s="127"/>
      <c r="AO4" s="128"/>
      <c r="AQ4" s="11" t="s">
        <v>8</v>
      </c>
      <c r="AR4" s="12"/>
      <c r="AS4" s="11"/>
    </row>
    <row r="5" spans="1:45" ht="12.2" customHeight="1" thickBot="1">
      <c r="A5" s="150" t="s">
        <v>24</v>
      </c>
      <c r="B5" s="152"/>
      <c r="C5" s="153"/>
      <c r="D5" s="153"/>
      <c r="E5" s="154"/>
      <c r="F5" s="155" t="s">
        <v>22</v>
      </c>
      <c r="G5" s="156"/>
      <c r="H5" s="156"/>
      <c r="I5" s="157"/>
      <c r="J5" s="155" t="s">
        <v>11</v>
      </c>
      <c r="K5" s="156"/>
      <c r="L5" s="156"/>
      <c r="M5" s="157"/>
      <c r="N5" s="158" t="s">
        <v>10</v>
      </c>
      <c r="O5" s="159"/>
      <c r="P5" s="159"/>
      <c r="Q5" s="160"/>
      <c r="R5" s="155" t="s">
        <v>15</v>
      </c>
      <c r="S5" s="156"/>
      <c r="T5" s="156"/>
      <c r="U5" s="157"/>
      <c r="V5" s="155" t="s">
        <v>14</v>
      </c>
      <c r="W5" s="156"/>
      <c r="X5" s="156"/>
      <c r="Y5" s="157"/>
      <c r="Z5" s="155" t="s">
        <v>10</v>
      </c>
      <c r="AA5" s="156"/>
      <c r="AB5" s="156"/>
      <c r="AC5" s="157"/>
      <c r="AD5" s="155" t="s">
        <v>10</v>
      </c>
      <c r="AE5" s="156"/>
      <c r="AF5" s="156"/>
      <c r="AG5" s="157"/>
      <c r="AH5" s="120"/>
      <c r="AI5" s="121"/>
      <c r="AJ5" s="121"/>
      <c r="AK5" s="122"/>
      <c r="AL5" s="114"/>
      <c r="AM5" s="115"/>
      <c r="AN5" s="115"/>
      <c r="AO5" s="116"/>
      <c r="AQ5" s="11" t="s">
        <v>9</v>
      </c>
      <c r="AR5" s="12"/>
      <c r="AS5" s="11"/>
    </row>
    <row r="6" spans="1:45" ht="12.2" customHeight="1">
      <c r="A6" s="151"/>
      <c r="B6" s="32"/>
      <c r="C6" s="33"/>
      <c r="D6" s="33"/>
      <c r="E6" s="34"/>
      <c r="F6" s="42"/>
      <c r="G6" s="36"/>
      <c r="H6" s="36"/>
      <c r="I6" s="43"/>
      <c r="J6" s="35"/>
      <c r="K6" s="36"/>
      <c r="L6" s="36"/>
      <c r="M6" s="37"/>
      <c r="N6" s="42"/>
      <c r="O6" s="36"/>
      <c r="P6" s="36"/>
      <c r="Q6" s="43"/>
      <c r="R6" s="35"/>
      <c r="S6" s="36"/>
      <c r="T6" s="36"/>
      <c r="U6" s="37"/>
      <c r="V6" s="42"/>
      <c r="W6" s="36"/>
      <c r="X6" s="36"/>
      <c r="Y6" s="43"/>
      <c r="Z6" s="35"/>
      <c r="AA6" s="36"/>
      <c r="AB6" s="36"/>
      <c r="AC6" s="37"/>
      <c r="AD6" s="42"/>
      <c r="AE6" s="36"/>
      <c r="AF6" s="36"/>
      <c r="AG6" s="43"/>
      <c r="AH6" s="26"/>
      <c r="AI6" s="24"/>
      <c r="AJ6" s="24"/>
      <c r="AK6" s="27"/>
      <c r="AL6" s="26"/>
      <c r="AM6" s="24"/>
      <c r="AN6" s="24"/>
      <c r="AO6" s="27"/>
      <c r="AQ6" s="11"/>
      <c r="AR6" s="12"/>
      <c r="AS6" s="11"/>
    </row>
    <row r="7" spans="1:45" ht="12.2" customHeight="1">
      <c r="A7" s="7">
        <v>2</v>
      </c>
      <c r="B7" s="181"/>
      <c r="C7" s="182"/>
      <c r="D7" s="182"/>
      <c r="E7" s="183"/>
      <c r="F7" s="173">
        <v>42645</v>
      </c>
      <c r="G7" s="171"/>
      <c r="H7" s="171"/>
      <c r="I7" s="174"/>
      <c r="J7" s="170">
        <v>42631</v>
      </c>
      <c r="K7" s="171"/>
      <c r="L7" s="171"/>
      <c r="M7" s="172"/>
      <c r="N7" s="173">
        <v>42673</v>
      </c>
      <c r="O7" s="171"/>
      <c r="P7" s="171"/>
      <c r="Q7" s="174"/>
      <c r="R7" s="170">
        <v>42596</v>
      </c>
      <c r="S7" s="171"/>
      <c r="T7" s="171"/>
      <c r="U7" s="172"/>
      <c r="V7" s="173">
        <v>42624</v>
      </c>
      <c r="W7" s="171"/>
      <c r="X7" s="171"/>
      <c r="Y7" s="174"/>
      <c r="Z7" s="170">
        <v>42610</v>
      </c>
      <c r="AA7" s="171"/>
      <c r="AB7" s="171"/>
      <c r="AC7" s="172"/>
      <c r="AD7" s="173">
        <v>42603</v>
      </c>
      <c r="AE7" s="171"/>
      <c r="AF7" s="171"/>
      <c r="AG7" s="174"/>
      <c r="AH7" s="108"/>
      <c r="AI7" s="109"/>
      <c r="AJ7" s="109"/>
      <c r="AK7" s="110"/>
      <c r="AL7" s="129"/>
      <c r="AM7" s="130"/>
      <c r="AN7" s="130"/>
      <c r="AO7" s="131"/>
      <c r="AQ7" s="11"/>
      <c r="AR7" s="12"/>
      <c r="AS7" s="11"/>
    </row>
    <row r="8" spans="1:45" ht="12.2" customHeight="1" thickBot="1">
      <c r="A8" s="10"/>
      <c r="B8" s="152"/>
      <c r="C8" s="153"/>
      <c r="D8" s="153"/>
      <c r="E8" s="154"/>
      <c r="F8" s="155" t="s">
        <v>23</v>
      </c>
      <c r="G8" s="156"/>
      <c r="H8" s="156"/>
      <c r="I8" s="157"/>
      <c r="J8" s="184" t="s">
        <v>23</v>
      </c>
      <c r="K8" s="185"/>
      <c r="L8" s="185"/>
      <c r="M8" s="186"/>
      <c r="N8" s="187" t="s">
        <v>23</v>
      </c>
      <c r="O8" s="185"/>
      <c r="P8" s="185"/>
      <c r="Q8" s="188"/>
      <c r="R8" s="184" t="s">
        <v>11</v>
      </c>
      <c r="S8" s="185"/>
      <c r="T8" s="185"/>
      <c r="U8" s="186"/>
      <c r="V8" s="155" t="s">
        <v>22</v>
      </c>
      <c r="W8" s="156"/>
      <c r="X8" s="156"/>
      <c r="Y8" s="157"/>
      <c r="Z8" s="155" t="s">
        <v>15</v>
      </c>
      <c r="AA8" s="156"/>
      <c r="AB8" s="156"/>
      <c r="AC8" s="157"/>
      <c r="AD8" s="187" t="s">
        <v>13</v>
      </c>
      <c r="AE8" s="185"/>
      <c r="AF8" s="185"/>
      <c r="AG8" s="188"/>
      <c r="AH8" s="120"/>
      <c r="AI8" s="121"/>
      <c r="AJ8" s="121"/>
      <c r="AK8" s="122"/>
      <c r="AL8" s="114"/>
      <c r="AM8" s="115"/>
      <c r="AN8" s="115"/>
      <c r="AO8" s="116"/>
    </row>
    <row r="9" spans="1:45" ht="12.2" customHeight="1">
      <c r="A9" s="5"/>
      <c r="B9" s="35"/>
      <c r="C9" s="36"/>
      <c r="D9" s="36"/>
      <c r="E9" s="37"/>
      <c r="F9" s="32"/>
      <c r="G9" s="33"/>
      <c r="H9" s="33"/>
      <c r="I9" s="38"/>
      <c r="J9" s="35"/>
      <c r="K9" s="36"/>
      <c r="L9" s="36"/>
      <c r="M9" s="37"/>
      <c r="N9" s="42"/>
      <c r="O9" s="36"/>
      <c r="P9" s="50"/>
      <c r="Q9" s="43"/>
      <c r="R9" s="35"/>
      <c r="S9" s="36"/>
      <c r="T9" s="36"/>
      <c r="U9" s="37"/>
      <c r="V9" s="42"/>
      <c r="W9" s="36"/>
      <c r="X9" s="36"/>
      <c r="Y9" s="43"/>
      <c r="Z9" s="35" t="s">
        <v>41</v>
      </c>
      <c r="AA9" s="36">
        <v>1</v>
      </c>
      <c r="AB9" s="36"/>
      <c r="AC9" s="37">
        <v>1</v>
      </c>
      <c r="AD9" s="42"/>
      <c r="AE9" s="36"/>
      <c r="AF9" s="36"/>
      <c r="AG9" s="43"/>
      <c r="AH9" s="26"/>
      <c r="AI9" s="24"/>
      <c r="AJ9" s="24"/>
      <c r="AK9" s="27"/>
      <c r="AL9" s="26"/>
      <c r="AM9" s="24"/>
      <c r="AN9" s="24"/>
      <c r="AO9" s="27"/>
    </row>
    <row r="10" spans="1:45" ht="12.2" customHeight="1">
      <c r="A10" s="7">
        <v>1</v>
      </c>
      <c r="B10" s="191">
        <v>42561</v>
      </c>
      <c r="C10" s="192"/>
      <c r="D10" s="192"/>
      <c r="E10" s="193"/>
      <c r="F10" s="164"/>
      <c r="G10" s="165"/>
      <c r="H10" s="165"/>
      <c r="I10" s="189"/>
      <c r="J10" s="170">
        <v>42505</v>
      </c>
      <c r="K10" s="171"/>
      <c r="L10" s="171"/>
      <c r="M10" s="172"/>
      <c r="N10" s="173">
        <v>42512</v>
      </c>
      <c r="O10" s="171"/>
      <c r="P10" s="171"/>
      <c r="Q10" s="174"/>
      <c r="R10" s="170">
        <v>42575</v>
      </c>
      <c r="S10" s="171"/>
      <c r="T10" s="171"/>
      <c r="U10" s="172"/>
      <c r="V10" s="173">
        <v>42470</v>
      </c>
      <c r="W10" s="171"/>
      <c r="X10" s="171"/>
      <c r="Y10" s="174"/>
      <c r="Z10" s="170">
        <v>42463</v>
      </c>
      <c r="AA10" s="171"/>
      <c r="AB10" s="171"/>
      <c r="AC10" s="172"/>
      <c r="AD10" s="173">
        <v>42540</v>
      </c>
      <c r="AE10" s="171"/>
      <c r="AF10" s="171"/>
      <c r="AG10" s="174"/>
      <c r="AH10" s="108"/>
      <c r="AI10" s="109"/>
      <c r="AJ10" s="109"/>
      <c r="AK10" s="110"/>
      <c r="AL10" s="129"/>
      <c r="AM10" s="130"/>
      <c r="AN10" s="130"/>
      <c r="AO10" s="131"/>
    </row>
    <row r="11" spans="1:45" ht="12.2" customHeight="1" thickBot="1">
      <c r="A11" s="151" t="s">
        <v>25</v>
      </c>
      <c r="B11" s="184" t="s">
        <v>22</v>
      </c>
      <c r="C11" s="185"/>
      <c r="D11" s="185"/>
      <c r="E11" s="186"/>
      <c r="F11" s="152"/>
      <c r="G11" s="153"/>
      <c r="H11" s="153"/>
      <c r="I11" s="190"/>
      <c r="J11" s="155" t="s">
        <v>14</v>
      </c>
      <c r="K11" s="156"/>
      <c r="L11" s="156"/>
      <c r="M11" s="157"/>
      <c r="N11" s="155" t="s">
        <v>38</v>
      </c>
      <c r="O11" s="156"/>
      <c r="P11" s="156"/>
      <c r="Q11" s="157"/>
      <c r="R11" s="155" t="s">
        <v>20</v>
      </c>
      <c r="S11" s="156"/>
      <c r="T11" s="156"/>
      <c r="U11" s="157"/>
      <c r="V11" s="155" t="s">
        <v>15</v>
      </c>
      <c r="W11" s="156"/>
      <c r="X11" s="156"/>
      <c r="Y11" s="157"/>
      <c r="Z11" s="184" t="s">
        <v>10</v>
      </c>
      <c r="AA11" s="185"/>
      <c r="AB11" s="185"/>
      <c r="AC11" s="186"/>
      <c r="AD11" s="155" t="s">
        <v>15</v>
      </c>
      <c r="AE11" s="156"/>
      <c r="AF11" s="156"/>
      <c r="AG11" s="157"/>
      <c r="AH11" s="120"/>
      <c r="AI11" s="121"/>
      <c r="AJ11" s="121"/>
      <c r="AK11" s="122"/>
      <c r="AL11" s="114"/>
      <c r="AM11" s="115"/>
      <c r="AN11" s="115"/>
      <c r="AO11" s="116"/>
    </row>
    <row r="12" spans="1:45" ht="12.2" customHeight="1">
      <c r="A12" s="151"/>
      <c r="B12" s="35"/>
      <c r="C12" s="36"/>
      <c r="D12" s="36"/>
      <c r="E12" s="37"/>
      <c r="F12" s="32"/>
      <c r="G12" s="33"/>
      <c r="H12" s="33"/>
      <c r="I12" s="38"/>
      <c r="J12" s="35"/>
      <c r="K12" s="36"/>
      <c r="L12" s="36"/>
      <c r="M12" s="37"/>
      <c r="N12" s="42"/>
      <c r="O12" s="36"/>
      <c r="P12" s="36"/>
      <c r="Q12" s="43"/>
      <c r="R12" s="35"/>
      <c r="S12" s="36"/>
      <c r="T12" s="36"/>
      <c r="U12" s="37"/>
      <c r="V12" s="42"/>
      <c r="W12" s="36"/>
      <c r="X12" s="36"/>
      <c r="Y12" s="43"/>
      <c r="Z12" s="35"/>
      <c r="AA12" s="36"/>
      <c r="AB12" s="36"/>
      <c r="AC12" s="37"/>
      <c r="AD12" s="42"/>
      <c r="AE12" s="36"/>
      <c r="AF12" s="36"/>
      <c r="AG12" s="43"/>
      <c r="AH12" s="26"/>
      <c r="AI12" s="24"/>
      <c r="AJ12" s="24"/>
      <c r="AK12" s="27"/>
      <c r="AL12" s="26"/>
      <c r="AM12" s="24"/>
      <c r="AN12" s="24"/>
      <c r="AO12" s="27"/>
    </row>
    <row r="13" spans="1:45" ht="12.2" customHeight="1">
      <c r="A13" s="7">
        <v>2</v>
      </c>
      <c r="B13" s="170">
        <f>F7</f>
        <v>42645</v>
      </c>
      <c r="C13" s="171"/>
      <c r="D13" s="171"/>
      <c r="E13" s="172"/>
      <c r="F13" s="164"/>
      <c r="G13" s="165"/>
      <c r="H13" s="165"/>
      <c r="I13" s="189"/>
      <c r="J13" s="170">
        <v>42680</v>
      </c>
      <c r="K13" s="171"/>
      <c r="L13" s="171"/>
      <c r="M13" s="172"/>
      <c r="N13" s="173">
        <v>42624</v>
      </c>
      <c r="O13" s="171"/>
      <c r="P13" s="171"/>
      <c r="Q13" s="174"/>
      <c r="R13" s="170">
        <v>42666</v>
      </c>
      <c r="S13" s="171"/>
      <c r="T13" s="171"/>
      <c r="U13" s="172"/>
      <c r="V13" s="173">
        <v>42687</v>
      </c>
      <c r="W13" s="171"/>
      <c r="X13" s="171"/>
      <c r="Y13" s="174"/>
      <c r="Z13" s="170">
        <v>42603</v>
      </c>
      <c r="AA13" s="171"/>
      <c r="AB13" s="171"/>
      <c r="AC13" s="172"/>
      <c r="AD13" s="173">
        <v>42631</v>
      </c>
      <c r="AE13" s="171"/>
      <c r="AF13" s="171"/>
      <c r="AG13" s="174"/>
      <c r="AH13" s="108"/>
      <c r="AI13" s="109"/>
      <c r="AJ13" s="109"/>
      <c r="AK13" s="110"/>
      <c r="AL13" s="108"/>
      <c r="AM13" s="109"/>
      <c r="AN13" s="109"/>
      <c r="AO13" s="110"/>
    </row>
    <row r="14" spans="1:45" ht="12.2" customHeight="1" thickBot="1">
      <c r="A14" s="8"/>
      <c r="B14" s="194" t="str">
        <f>F8</f>
        <v>ひとめぼれ補助</v>
      </c>
      <c r="C14" s="195"/>
      <c r="D14" s="195"/>
      <c r="E14" s="196"/>
      <c r="F14" s="208"/>
      <c r="G14" s="200"/>
      <c r="H14" s="200"/>
      <c r="I14" s="209"/>
      <c r="J14" s="155" t="s">
        <v>14</v>
      </c>
      <c r="K14" s="156"/>
      <c r="L14" s="156"/>
      <c r="M14" s="157"/>
      <c r="N14" s="155" t="s">
        <v>22</v>
      </c>
      <c r="O14" s="156"/>
      <c r="P14" s="156"/>
      <c r="Q14" s="157"/>
      <c r="R14" s="155" t="s">
        <v>23</v>
      </c>
      <c r="S14" s="156"/>
      <c r="T14" s="156"/>
      <c r="U14" s="157"/>
      <c r="V14" s="155" t="s">
        <v>13</v>
      </c>
      <c r="W14" s="156"/>
      <c r="X14" s="156"/>
      <c r="Y14" s="157"/>
      <c r="Z14" s="155" t="s">
        <v>15</v>
      </c>
      <c r="AA14" s="156"/>
      <c r="AB14" s="156"/>
      <c r="AC14" s="157"/>
      <c r="AD14" s="155" t="s">
        <v>20</v>
      </c>
      <c r="AE14" s="156"/>
      <c r="AF14" s="156"/>
      <c r="AG14" s="157"/>
      <c r="AH14" s="120"/>
      <c r="AI14" s="121"/>
      <c r="AJ14" s="121"/>
      <c r="AK14" s="122"/>
      <c r="AL14" s="111"/>
      <c r="AM14" s="112"/>
      <c r="AN14" s="112"/>
      <c r="AO14" s="113"/>
    </row>
    <row r="15" spans="1:45" ht="12.2" customHeight="1">
      <c r="A15" s="9"/>
      <c r="B15" s="55"/>
      <c r="C15" s="52"/>
      <c r="D15" s="52"/>
      <c r="E15" s="56"/>
      <c r="F15" s="51"/>
      <c r="G15" s="52"/>
      <c r="H15" s="52"/>
      <c r="I15" s="54"/>
      <c r="J15" s="39"/>
      <c r="K15" s="40"/>
      <c r="L15" s="40"/>
      <c r="M15" s="41"/>
      <c r="N15" s="51"/>
      <c r="O15" s="52"/>
      <c r="P15" s="53"/>
      <c r="Q15" s="54"/>
      <c r="R15" s="55"/>
      <c r="S15" s="52"/>
      <c r="T15" s="52"/>
      <c r="U15" s="56"/>
      <c r="V15" s="51" t="s">
        <v>39</v>
      </c>
      <c r="W15" s="52">
        <v>2</v>
      </c>
      <c r="X15" s="52"/>
      <c r="Y15" s="54">
        <v>1</v>
      </c>
      <c r="Z15" s="55"/>
      <c r="AA15" s="52"/>
      <c r="AB15" s="52"/>
      <c r="AC15" s="56"/>
      <c r="AD15" s="51"/>
      <c r="AE15" s="52"/>
      <c r="AF15" s="52"/>
      <c r="AG15" s="54"/>
      <c r="AH15" s="20"/>
      <c r="AI15" s="18"/>
      <c r="AJ15" s="18"/>
      <c r="AK15" s="21"/>
      <c r="AL15" s="20"/>
      <c r="AM15" s="18"/>
      <c r="AN15" s="18"/>
      <c r="AO15" s="21"/>
    </row>
    <row r="16" spans="1:45" ht="12.2" customHeight="1">
      <c r="A16" s="7">
        <v>1</v>
      </c>
      <c r="B16" s="191">
        <v>42568</v>
      </c>
      <c r="C16" s="192"/>
      <c r="D16" s="192"/>
      <c r="E16" s="193"/>
      <c r="F16" s="202">
        <v>42505</v>
      </c>
      <c r="G16" s="192"/>
      <c r="H16" s="192"/>
      <c r="I16" s="203"/>
      <c r="J16" s="204"/>
      <c r="K16" s="165"/>
      <c r="L16" s="165"/>
      <c r="M16" s="166"/>
      <c r="N16" s="205">
        <v>42547</v>
      </c>
      <c r="O16" s="206"/>
      <c r="P16" s="206"/>
      <c r="Q16" s="207"/>
      <c r="R16" s="170">
        <v>42470</v>
      </c>
      <c r="S16" s="171"/>
      <c r="T16" s="171"/>
      <c r="U16" s="172"/>
      <c r="V16" s="173">
        <v>42463</v>
      </c>
      <c r="W16" s="171"/>
      <c r="X16" s="171"/>
      <c r="Y16" s="174"/>
      <c r="Z16" s="170">
        <v>42519</v>
      </c>
      <c r="AA16" s="171"/>
      <c r="AB16" s="171"/>
      <c r="AC16" s="172"/>
      <c r="AD16" s="173">
        <v>42582</v>
      </c>
      <c r="AE16" s="171"/>
      <c r="AF16" s="171"/>
      <c r="AG16" s="174"/>
      <c r="AH16" s="108"/>
      <c r="AI16" s="109"/>
      <c r="AJ16" s="109"/>
      <c r="AK16" s="110"/>
      <c r="AL16" s="108"/>
      <c r="AM16" s="109"/>
      <c r="AN16" s="109"/>
      <c r="AO16" s="110"/>
    </row>
    <row r="17" spans="1:44" ht="12.2" customHeight="1" thickBot="1">
      <c r="A17" s="151" t="s">
        <v>26</v>
      </c>
      <c r="B17" s="194" t="s">
        <v>11</v>
      </c>
      <c r="C17" s="195"/>
      <c r="D17" s="195"/>
      <c r="E17" s="196"/>
      <c r="F17" s="197" t="s">
        <v>14</v>
      </c>
      <c r="G17" s="195"/>
      <c r="H17" s="195"/>
      <c r="I17" s="198"/>
      <c r="J17" s="199"/>
      <c r="K17" s="200"/>
      <c r="L17" s="200"/>
      <c r="M17" s="201"/>
      <c r="N17" s="155" t="s">
        <v>15</v>
      </c>
      <c r="O17" s="156"/>
      <c r="P17" s="156"/>
      <c r="Q17" s="157"/>
      <c r="R17" s="155" t="s">
        <v>15</v>
      </c>
      <c r="S17" s="156"/>
      <c r="T17" s="156"/>
      <c r="U17" s="157"/>
      <c r="V17" s="197" t="s">
        <v>23</v>
      </c>
      <c r="W17" s="195"/>
      <c r="X17" s="195"/>
      <c r="Y17" s="198"/>
      <c r="Z17" s="155" t="s">
        <v>15</v>
      </c>
      <c r="AA17" s="156"/>
      <c r="AB17" s="156"/>
      <c r="AC17" s="157"/>
      <c r="AD17" s="155" t="s">
        <v>10</v>
      </c>
      <c r="AE17" s="156"/>
      <c r="AF17" s="156"/>
      <c r="AG17" s="157"/>
      <c r="AH17" s="120"/>
      <c r="AI17" s="121"/>
      <c r="AJ17" s="121"/>
      <c r="AK17" s="122"/>
      <c r="AL17" s="111"/>
      <c r="AM17" s="112"/>
      <c r="AN17" s="112"/>
      <c r="AO17" s="113"/>
      <c r="AR17" t="s">
        <v>17</v>
      </c>
    </row>
    <row r="18" spans="1:44" ht="13.7" customHeight="1">
      <c r="A18" s="151"/>
      <c r="B18" s="55"/>
      <c r="C18" s="52"/>
      <c r="D18" s="52"/>
      <c r="E18" s="56"/>
      <c r="F18" s="51"/>
      <c r="G18" s="52"/>
      <c r="H18" s="52"/>
      <c r="I18" s="54"/>
      <c r="J18" s="39"/>
      <c r="K18" s="40"/>
      <c r="L18" s="40"/>
      <c r="M18" s="41"/>
      <c r="N18" s="51"/>
      <c r="O18" s="52"/>
      <c r="P18" s="52"/>
      <c r="Q18" s="54"/>
      <c r="R18" s="55"/>
      <c r="S18" s="52"/>
      <c r="T18" s="52"/>
      <c r="U18" s="56"/>
      <c r="V18" s="51"/>
      <c r="W18" s="52"/>
      <c r="X18" s="52"/>
      <c r="Y18" s="54"/>
      <c r="Z18" s="55"/>
      <c r="AA18" s="52"/>
      <c r="AB18" s="52"/>
      <c r="AC18" s="56"/>
      <c r="AD18" s="51"/>
      <c r="AE18" s="52"/>
      <c r="AF18" s="52"/>
      <c r="AG18" s="54"/>
      <c r="AH18" s="20"/>
      <c r="AI18" s="18"/>
      <c r="AJ18" s="18"/>
      <c r="AK18" s="21"/>
      <c r="AL18" s="20"/>
      <c r="AM18" s="18"/>
      <c r="AN18" s="18"/>
      <c r="AO18" s="21"/>
    </row>
    <row r="19" spans="1:44" ht="12.2" customHeight="1">
      <c r="A19" s="7">
        <v>2</v>
      </c>
      <c r="B19" s="210">
        <f>J7</f>
        <v>42631</v>
      </c>
      <c r="C19" s="211"/>
      <c r="D19" s="211"/>
      <c r="E19" s="212"/>
      <c r="F19" s="213">
        <v>42680</v>
      </c>
      <c r="G19" s="211"/>
      <c r="H19" s="211"/>
      <c r="I19" s="214"/>
      <c r="J19" s="215"/>
      <c r="K19" s="216"/>
      <c r="L19" s="216"/>
      <c r="M19" s="217"/>
      <c r="N19" s="218">
        <v>42694</v>
      </c>
      <c r="O19" s="219"/>
      <c r="P19" s="219"/>
      <c r="Q19" s="220"/>
      <c r="R19" s="221">
        <v>42610</v>
      </c>
      <c r="S19" s="219"/>
      <c r="T19" s="219"/>
      <c r="U19" s="222"/>
      <c r="V19" s="218">
        <v>42603</v>
      </c>
      <c r="W19" s="219"/>
      <c r="X19" s="219"/>
      <c r="Y19" s="220"/>
      <c r="Z19" s="221">
        <v>42624</v>
      </c>
      <c r="AA19" s="219"/>
      <c r="AB19" s="219"/>
      <c r="AC19" s="222"/>
      <c r="AD19" s="218">
        <v>42666</v>
      </c>
      <c r="AE19" s="219"/>
      <c r="AF19" s="219"/>
      <c r="AG19" s="220"/>
      <c r="AH19" s="117"/>
      <c r="AI19" s="118"/>
      <c r="AJ19" s="118"/>
      <c r="AK19" s="119"/>
      <c r="AL19" s="117"/>
      <c r="AM19" s="118"/>
      <c r="AN19" s="118"/>
      <c r="AO19" s="119"/>
    </row>
    <row r="20" spans="1:44" ht="12.2" customHeight="1" thickBot="1">
      <c r="A20" s="8"/>
      <c r="B20" s="194" t="s">
        <v>23</v>
      </c>
      <c r="C20" s="195"/>
      <c r="D20" s="195"/>
      <c r="E20" s="196"/>
      <c r="F20" s="197" t="s">
        <v>14</v>
      </c>
      <c r="G20" s="195"/>
      <c r="H20" s="195"/>
      <c r="I20" s="198"/>
      <c r="J20" s="199"/>
      <c r="K20" s="200"/>
      <c r="L20" s="200"/>
      <c r="M20" s="201"/>
      <c r="N20" s="155" t="s">
        <v>14</v>
      </c>
      <c r="O20" s="156"/>
      <c r="P20" s="156"/>
      <c r="Q20" s="157"/>
      <c r="R20" s="155" t="s">
        <v>15</v>
      </c>
      <c r="S20" s="156"/>
      <c r="T20" s="156"/>
      <c r="U20" s="157"/>
      <c r="V20" s="155" t="s">
        <v>15</v>
      </c>
      <c r="W20" s="156"/>
      <c r="X20" s="156"/>
      <c r="Y20" s="157"/>
      <c r="Z20" s="194" t="s">
        <v>15</v>
      </c>
      <c r="AA20" s="195"/>
      <c r="AB20" s="195"/>
      <c r="AC20" s="196"/>
      <c r="AD20" s="155" t="s">
        <v>23</v>
      </c>
      <c r="AE20" s="156"/>
      <c r="AF20" s="156"/>
      <c r="AG20" s="157"/>
      <c r="AH20" s="120"/>
      <c r="AI20" s="121"/>
      <c r="AJ20" s="121"/>
      <c r="AK20" s="122"/>
      <c r="AL20" s="111"/>
      <c r="AM20" s="112"/>
      <c r="AN20" s="112"/>
      <c r="AO20" s="113"/>
    </row>
    <row r="21" spans="1:44" ht="12.2" customHeight="1">
      <c r="A21" s="9"/>
      <c r="B21" s="42"/>
      <c r="C21" s="36"/>
      <c r="D21" s="36"/>
      <c r="E21" s="37"/>
      <c r="F21" s="42"/>
      <c r="G21" s="36"/>
      <c r="H21" s="50"/>
      <c r="I21" s="43"/>
      <c r="J21" s="35"/>
      <c r="K21" s="36"/>
      <c r="L21" s="62"/>
      <c r="M21" s="37"/>
      <c r="N21" s="32"/>
      <c r="O21" s="33"/>
      <c r="P21" s="33"/>
      <c r="Q21" s="38"/>
      <c r="R21" s="35" t="s">
        <v>39</v>
      </c>
      <c r="S21" s="36">
        <v>3</v>
      </c>
      <c r="T21" s="36"/>
      <c r="U21" s="37">
        <v>1</v>
      </c>
      <c r="V21" s="42"/>
      <c r="W21" s="36"/>
      <c r="X21" s="36"/>
      <c r="Y21" s="43"/>
      <c r="Z21" s="35"/>
      <c r="AA21" s="36"/>
      <c r="AB21" s="36"/>
      <c r="AC21" s="37"/>
      <c r="AD21" s="42"/>
      <c r="AE21" s="36"/>
      <c r="AF21" s="36"/>
      <c r="AG21" s="43"/>
      <c r="AH21" s="26"/>
      <c r="AI21" s="24"/>
      <c r="AJ21" s="24"/>
      <c r="AK21" s="27"/>
      <c r="AL21" s="26"/>
      <c r="AM21" s="24"/>
      <c r="AN21" s="24"/>
      <c r="AO21" s="27"/>
    </row>
    <row r="22" spans="1:44" ht="12.2" customHeight="1">
      <c r="A22" s="7">
        <v>1</v>
      </c>
      <c r="B22" s="202">
        <v>42582</v>
      </c>
      <c r="C22" s="192"/>
      <c r="D22" s="192"/>
      <c r="E22" s="193"/>
      <c r="F22" s="202">
        <v>42512</v>
      </c>
      <c r="G22" s="192"/>
      <c r="H22" s="192"/>
      <c r="I22" s="203"/>
      <c r="J22" s="191">
        <v>42547</v>
      </c>
      <c r="K22" s="192"/>
      <c r="L22" s="192"/>
      <c r="M22" s="193"/>
      <c r="N22" s="164"/>
      <c r="O22" s="165"/>
      <c r="P22" s="165"/>
      <c r="Q22" s="189"/>
      <c r="R22" s="170">
        <v>42463</v>
      </c>
      <c r="S22" s="171"/>
      <c r="T22" s="171"/>
      <c r="U22" s="172"/>
      <c r="V22" s="173">
        <v>42596</v>
      </c>
      <c r="W22" s="171"/>
      <c r="X22" s="171"/>
      <c r="Y22" s="174"/>
      <c r="Z22" s="170">
        <v>42568</v>
      </c>
      <c r="AA22" s="171"/>
      <c r="AB22" s="171"/>
      <c r="AC22" s="172"/>
      <c r="AD22" s="173">
        <v>42470</v>
      </c>
      <c r="AE22" s="171"/>
      <c r="AF22" s="171"/>
      <c r="AG22" s="174"/>
      <c r="AH22" s="108"/>
      <c r="AI22" s="109"/>
      <c r="AJ22" s="109"/>
      <c r="AK22" s="110"/>
      <c r="AL22" s="108"/>
      <c r="AM22" s="109"/>
      <c r="AN22" s="109"/>
      <c r="AO22" s="110"/>
    </row>
    <row r="23" spans="1:44" ht="12.2" customHeight="1" thickBot="1">
      <c r="A23" s="223" t="s">
        <v>27</v>
      </c>
      <c r="B23" s="155" t="s">
        <v>10</v>
      </c>
      <c r="C23" s="156"/>
      <c r="D23" s="156"/>
      <c r="E23" s="157"/>
      <c r="F23" s="224" t="s">
        <v>38</v>
      </c>
      <c r="G23" s="225"/>
      <c r="H23" s="225"/>
      <c r="I23" s="226"/>
      <c r="J23" s="227" t="s">
        <v>15</v>
      </c>
      <c r="K23" s="225"/>
      <c r="L23" s="225"/>
      <c r="M23" s="228"/>
      <c r="N23" s="152"/>
      <c r="O23" s="153"/>
      <c r="P23" s="153"/>
      <c r="Q23" s="190"/>
      <c r="R23" s="155" t="s">
        <v>23</v>
      </c>
      <c r="S23" s="156"/>
      <c r="T23" s="156"/>
      <c r="U23" s="157"/>
      <c r="V23" s="155" t="s">
        <v>11</v>
      </c>
      <c r="W23" s="156"/>
      <c r="X23" s="156"/>
      <c r="Y23" s="157"/>
      <c r="Z23" s="155" t="s">
        <v>11</v>
      </c>
      <c r="AA23" s="156"/>
      <c r="AB23" s="156"/>
      <c r="AC23" s="157"/>
      <c r="AD23" s="155" t="s">
        <v>10</v>
      </c>
      <c r="AE23" s="156"/>
      <c r="AF23" s="156"/>
      <c r="AG23" s="157"/>
      <c r="AH23" s="114"/>
      <c r="AI23" s="115"/>
      <c r="AJ23" s="115"/>
      <c r="AK23" s="116"/>
      <c r="AL23" s="114"/>
      <c r="AM23" s="115"/>
      <c r="AN23" s="115"/>
      <c r="AO23" s="116"/>
    </row>
    <row r="24" spans="1:44" ht="12.2" customHeight="1">
      <c r="A24" s="223"/>
      <c r="B24" s="60"/>
      <c r="C24" s="58"/>
      <c r="D24" s="58"/>
      <c r="E24" s="59"/>
      <c r="F24" s="60"/>
      <c r="G24" s="58"/>
      <c r="H24" s="58"/>
      <c r="I24" s="61"/>
      <c r="J24" s="57"/>
      <c r="K24" s="58"/>
      <c r="L24" s="58"/>
      <c r="M24" s="59"/>
      <c r="N24" s="44"/>
      <c r="O24" s="45"/>
      <c r="P24" s="45"/>
      <c r="Q24" s="46"/>
      <c r="R24" s="57"/>
      <c r="S24" s="58"/>
      <c r="T24" s="58"/>
      <c r="U24" s="59"/>
      <c r="V24" s="60"/>
      <c r="W24" s="58"/>
      <c r="X24" s="58"/>
      <c r="Y24" s="61"/>
      <c r="Z24" s="57"/>
      <c r="AA24" s="58"/>
      <c r="AB24" s="58"/>
      <c r="AC24" s="59"/>
      <c r="AD24" s="60"/>
      <c r="AE24" s="58"/>
      <c r="AF24" s="58"/>
      <c r="AG24" s="61"/>
      <c r="AH24" s="29"/>
      <c r="AI24" s="30"/>
      <c r="AJ24" s="30"/>
      <c r="AK24" s="31"/>
      <c r="AL24" s="29"/>
      <c r="AM24" s="30"/>
      <c r="AN24" s="30"/>
      <c r="AO24" s="31"/>
    </row>
    <row r="25" spans="1:44" ht="12.2" customHeight="1">
      <c r="A25" s="7">
        <v>2</v>
      </c>
      <c r="B25" s="202">
        <v>42673</v>
      </c>
      <c r="C25" s="192"/>
      <c r="D25" s="192"/>
      <c r="E25" s="193"/>
      <c r="F25" s="202">
        <v>42624</v>
      </c>
      <c r="G25" s="192"/>
      <c r="H25" s="192"/>
      <c r="I25" s="203"/>
      <c r="J25" s="191">
        <v>42694</v>
      </c>
      <c r="K25" s="192"/>
      <c r="L25" s="192"/>
      <c r="M25" s="193"/>
      <c r="N25" s="164"/>
      <c r="O25" s="165"/>
      <c r="P25" s="165"/>
      <c r="Q25" s="189"/>
      <c r="R25" s="170">
        <v>42645</v>
      </c>
      <c r="S25" s="171"/>
      <c r="T25" s="171"/>
      <c r="U25" s="172"/>
      <c r="V25" s="173">
        <v>42680</v>
      </c>
      <c r="W25" s="171"/>
      <c r="X25" s="171"/>
      <c r="Y25" s="174"/>
      <c r="Z25" s="170">
        <v>42631</v>
      </c>
      <c r="AA25" s="171"/>
      <c r="AB25" s="171"/>
      <c r="AC25" s="172"/>
      <c r="AD25" s="173">
        <v>42687</v>
      </c>
      <c r="AE25" s="171"/>
      <c r="AF25" s="171"/>
      <c r="AG25" s="174"/>
      <c r="AH25" s="108"/>
      <c r="AI25" s="109"/>
      <c r="AJ25" s="109"/>
      <c r="AK25" s="110"/>
      <c r="AL25" s="108"/>
      <c r="AM25" s="109"/>
      <c r="AN25" s="109"/>
      <c r="AO25" s="110"/>
    </row>
    <row r="26" spans="1:44" ht="12.2" customHeight="1" thickBot="1">
      <c r="A26" s="8"/>
      <c r="B26" s="197" t="s">
        <v>23</v>
      </c>
      <c r="C26" s="195"/>
      <c r="D26" s="195"/>
      <c r="E26" s="196"/>
      <c r="F26" s="197" t="s">
        <v>22</v>
      </c>
      <c r="G26" s="195"/>
      <c r="H26" s="195"/>
      <c r="I26" s="198"/>
      <c r="J26" s="194" t="s">
        <v>14</v>
      </c>
      <c r="K26" s="195"/>
      <c r="L26" s="195"/>
      <c r="M26" s="196"/>
      <c r="N26" s="208"/>
      <c r="O26" s="200"/>
      <c r="P26" s="200"/>
      <c r="Q26" s="209"/>
      <c r="R26" s="155" t="s">
        <v>23</v>
      </c>
      <c r="S26" s="156"/>
      <c r="T26" s="156"/>
      <c r="U26" s="157"/>
      <c r="V26" s="155" t="s">
        <v>14</v>
      </c>
      <c r="W26" s="156"/>
      <c r="X26" s="156"/>
      <c r="Y26" s="157"/>
      <c r="Z26" s="155" t="s">
        <v>20</v>
      </c>
      <c r="AA26" s="156"/>
      <c r="AB26" s="156"/>
      <c r="AC26" s="157"/>
      <c r="AD26" s="155" t="s">
        <v>13</v>
      </c>
      <c r="AE26" s="156"/>
      <c r="AF26" s="156"/>
      <c r="AG26" s="157"/>
      <c r="AH26" s="120"/>
      <c r="AI26" s="121"/>
      <c r="AJ26" s="121"/>
      <c r="AK26" s="122"/>
      <c r="AL26" s="111"/>
      <c r="AM26" s="112"/>
      <c r="AN26" s="112"/>
      <c r="AO26" s="113"/>
    </row>
    <row r="27" spans="1:44" ht="12.2" customHeight="1">
      <c r="A27" s="9"/>
      <c r="B27" s="55"/>
      <c r="C27" s="52"/>
      <c r="D27" s="52"/>
      <c r="E27" s="56"/>
      <c r="F27" s="51"/>
      <c r="G27" s="52"/>
      <c r="H27" s="52"/>
      <c r="I27" s="54"/>
      <c r="J27" s="55"/>
      <c r="K27" s="52"/>
      <c r="L27" s="52"/>
      <c r="M27" s="56"/>
      <c r="N27" s="51" t="s">
        <v>40</v>
      </c>
      <c r="O27" s="52">
        <v>1</v>
      </c>
      <c r="P27" s="52"/>
      <c r="Q27" s="54">
        <v>3</v>
      </c>
      <c r="R27" s="39"/>
      <c r="S27" s="40"/>
      <c r="T27" s="40"/>
      <c r="U27" s="41"/>
      <c r="V27" s="51"/>
      <c r="W27" s="52"/>
      <c r="X27" s="52"/>
      <c r="Y27" s="54"/>
      <c r="Z27" s="55"/>
      <c r="AA27" s="52"/>
      <c r="AB27" s="52"/>
      <c r="AC27" s="56"/>
      <c r="AD27" s="51"/>
      <c r="AE27" s="52"/>
      <c r="AF27" s="52"/>
      <c r="AG27" s="54"/>
      <c r="AH27" s="20"/>
      <c r="AI27" s="18"/>
      <c r="AJ27" s="18"/>
      <c r="AK27" s="21"/>
      <c r="AL27" s="20"/>
      <c r="AM27" s="18"/>
      <c r="AN27" s="18"/>
      <c r="AO27" s="21"/>
    </row>
    <row r="28" spans="1:44" ht="12.2" customHeight="1">
      <c r="A28" s="7">
        <v>1</v>
      </c>
      <c r="B28" s="191">
        <v>42547</v>
      </c>
      <c r="C28" s="192"/>
      <c r="D28" s="192"/>
      <c r="E28" s="193"/>
      <c r="F28" s="202">
        <v>42575</v>
      </c>
      <c r="G28" s="192"/>
      <c r="H28" s="192"/>
      <c r="I28" s="203"/>
      <c r="J28" s="191">
        <v>42470</v>
      </c>
      <c r="K28" s="192"/>
      <c r="L28" s="192"/>
      <c r="M28" s="193"/>
      <c r="N28" s="202">
        <v>42463</v>
      </c>
      <c r="O28" s="192"/>
      <c r="P28" s="192"/>
      <c r="Q28" s="203"/>
      <c r="R28" s="204"/>
      <c r="S28" s="165"/>
      <c r="T28" s="165"/>
      <c r="U28" s="166"/>
      <c r="V28" s="173">
        <v>42526</v>
      </c>
      <c r="W28" s="171"/>
      <c r="X28" s="171"/>
      <c r="Y28" s="174"/>
      <c r="Z28" s="170">
        <v>42505</v>
      </c>
      <c r="AA28" s="171"/>
      <c r="AB28" s="171"/>
      <c r="AC28" s="172"/>
      <c r="AD28" s="173">
        <v>42568</v>
      </c>
      <c r="AE28" s="171"/>
      <c r="AF28" s="171"/>
      <c r="AG28" s="174"/>
      <c r="AH28" s="108"/>
      <c r="AI28" s="109"/>
      <c r="AJ28" s="109"/>
      <c r="AK28" s="110"/>
      <c r="AL28" s="108"/>
      <c r="AM28" s="109"/>
      <c r="AN28" s="109"/>
      <c r="AO28" s="110"/>
    </row>
    <row r="29" spans="1:44" ht="12.2" customHeight="1" thickBot="1">
      <c r="A29" s="151" t="s">
        <v>28</v>
      </c>
      <c r="B29" s="155" t="s">
        <v>15</v>
      </c>
      <c r="C29" s="156"/>
      <c r="D29" s="156"/>
      <c r="E29" s="157"/>
      <c r="F29" s="187" t="s">
        <v>20</v>
      </c>
      <c r="G29" s="185"/>
      <c r="H29" s="185"/>
      <c r="I29" s="188"/>
      <c r="J29" s="155" t="s">
        <v>15</v>
      </c>
      <c r="K29" s="156"/>
      <c r="L29" s="156"/>
      <c r="M29" s="157"/>
      <c r="N29" s="187" t="s">
        <v>23</v>
      </c>
      <c r="O29" s="185"/>
      <c r="P29" s="185"/>
      <c r="Q29" s="188"/>
      <c r="R29" s="229"/>
      <c r="S29" s="153"/>
      <c r="T29" s="153"/>
      <c r="U29" s="154"/>
      <c r="V29" s="187" t="s">
        <v>10</v>
      </c>
      <c r="W29" s="185"/>
      <c r="X29" s="185"/>
      <c r="Y29" s="188"/>
      <c r="Z29" s="155" t="s">
        <v>12</v>
      </c>
      <c r="AA29" s="156"/>
      <c r="AB29" s="156"/>
      <c r="AC29" s="157"/>
      <c r="AD29" s="155" t="s">
        <v>11</v>
      </c>
      <c r="AE29" s="156"/>
      <c r="AF29" s="156"/>
      <c r="AG29" s="157"/>
      <c r="AH29" s="114"/>
      <c r="AI29" s="115"/>
      <c r="AJ29" s="115"/>
      <c r="AK29" s="116"/>
      <c r="AL29" s="114"/>
      <c r="AM29" s="115"/>
      <c r="AN29" s="115"/>
      <c r="AO29" s="116"/>
    </row>
    <row r="30" spans="1:44" ht="12.2" customHeight="1">
      <c r="A30" s="151"/>
      <c r="B30" s="35"/>
      <c r="C30" s="36"/>
      <c r="D30" s="36"/>
      <c r="E30" s="37"/>
      <c r="F30" s="42"/>
      <c r="G30" s="36"/>
      <c r="H30" s="36"/>
      <c r="I30" s="43"/>
      <c r="J30" s="35"/>
      <c r="K30" s="36"/>
      <c r="L30" s="36"/>
      <c r="M30" s="37"/>
      <c r="N30" s="42"/>
      <c r="O30" s="36"/>
      <c r="P30" s="36"/>
      <c r="Q30" s="43"/>
      <c r="R30" s="47"/>
      <c r="S30" s="33"/>
      <c r="T30" s="33"/>
      <c r="U30" s="34"/>
      <c r="V30" s="42"/>
      <c r="W30" s="36"/>
      <c r="X30" s="36"/>
      <c r="Y30" s="43"/>
      <c r="Z30" s="35"/>
      <c r="AA30" s="36"/>
      <c r="AB30" s="36"/>
      <c r="AC30" s="37"/>
      <c r="AD30" s="42"/>
      <c r="AE30" s="36"/>
      <c r="AF30" s="36"/>
      <c r="AG30" s="43"/>
      <c r="AH30" s="26"/>
      <c r="AI30" s="24"/>
      <c r="AJ30" s="24"/>
      <c r="AK30" s="27"/>
      <c r="AL30" s="26"/>
      <c r="AM30" s="24"/>
      <c r="AN30" s="24"/>
      <c r="AO30" s="27"/>
    </row>
    <row r="31" spans="1:44" ht="12.2" customHeight="1">
      <c r="A31" s="7">
        <v>2</v>
      </c>
      <c r="B31" s="191">
        <v>42596</v>
      </c>
      <c r="C31" s="192"/>
      <c r="D31" s="192"/>
      <c r="E31" s="193"/>
      <c r="F31" s="202">
        <v>42666</v>
      </c>
      <c r="G31" s="192"/>
      <c r="H31" s="192"/>
      <c r="I31" s="203"/>
      <c r="J31" s="191">
        <v>42610</v>
      </c>
      <c r="K31" s="192"/>
      <c r="L31" s="192"/>
      <c r="M31" s="193"/>
      <c r="N31" s="202">
        <v>42645</v>
      </c>
      <c r="O31" s="192"/>
      <c r="P31" s="192"/>
      <c r="Q31" s="203"/>
      <c r="R31" s="204"/>
      <c r="S31" s="165"/>
      <c r="T31" s="165"/>
      <c r="U31" s="166"/>
      <c r="V31" s="173">
        <v>42631</v>
      </c>
      <c r="W31" s="171"/>
      <c r="X31" s="171"/>
      <c r="Y31" s="174"/>
      <c r="Z31" s="170">
        <v>42687</v>
      </c>
      <c r="AA31" s="171"/>
      <c r="AB31" s="171"/>
      <c r="AC31" s="172"/>
      <c r="AD31" s="173">
        <v>42624</v>
      </c>
      <c r="AE31" s="171"/>
      <c r="AF31" s="171"/>
      <c r="AG31" s="174"/>
      <c r="AH31" s="108"/>
      <c r="AI31" s="109"/>
      <c r="AJ31" s="109"/>
      <c r="AK31" s="110"/>
      <c r="AL31" s="108"/>
      <c r="AM31" s="109"/>
      <c r="AN31" s="109"/>
      <c r="AO31" s="110"/>
    </row>
    <row r="32" spans="1:44" ht="12.2" customHeight="1" thickBot="1">
      <c r="A32" s="8"/>
      <c r="B32" s="184" t="s">
        <v>11</v>
      </c>
      <c r="C32" s="185"/>
      <c r="D32" s="185"/>
      <c r="E32" s="186"/>
      <c r="F32" s="187" t="s">
        <v>23</v>
      </c>
      <c r="G32" s="185"/>
      <c r="H32" s="185"/>
      <c r="I32" s="188"/>
      <c r="J32" s="227" t="s">
        <v>15</v>
      </c>
      <c r="K32" s="225"/>
      <c r="L32" s="225"/>
      <c r="M32" s="228"/>
      <c r="N32" s="187" t="s">
        <v>23</v>
      </c>
      <c r="O32" s="185"/>
      <c r="P32" s="185"/>
      <c r="Q32" s="188"/>
      <c r="R32" s="229"/>
      <c r="S32" s="153"/>
      <c r="T32" s="153"/>
      <c r="U32" s="154"/>
      <c r="V32" s="187" t="s">
        <v>23</v>
      </c>
      <c r="W32" s="185"/>
      <c r="X32" s="185"/>
      <c r="Y32" s="188"/>
      <c r="Z32" s="155" t="s">
        <v>23</v>
      </c>
      <c r="AA32" s="156"/>
      <c r="AB32" s="156"/>
      <c r="AC32" s="157"/>
      <c r="AD32" s="155" t="s">
        <v>15</v>
      </c>
      <c r="AE32" s="156"/>
      <c r="AF32" s="156"/>
      <c r="AG32" s="157"/>
      <c r="AH32" s="120"/>
      <c r="AI32" s="121"/>
      <c r="AJ32" s="121"/>
      <c r="AK32" s="122"/>
      <c r="AL32" s="114"/>
      <c r="AM32" s="115"/>
      <c r="AN32" s="115"/>
      <c r="AO32" s="116"/>
    </row>
    <row r="33" spans="1:41" ht="12.2" customHeight="1">
      <c r="A33" s="5"/>
      <c r="B33" s="35"/>
      <c r="C33" s="36"/>
      <c r="D33" s="36"/>
      <c r="E33" s="37"/>
      <c r="F33" s="42"/>
      <c r="G33" s="36"/>
      <c r="H33" s="36"/>
      <c r="I33" s="43"/>
      <c r="J33" s="35" t="s">
        <v>40</v>
      </c>
      <c r="K33" s="36">
        <v>1</v>
      </c>
      <c r="L33" s="36"/>
      <c r="M33" s="37">
        <v>2</v>
      </c>
      <c r="N33" s="42"/>
      <c r="O33" s="36"/>
      <c r="P33" s="36"/>
      <c r="Q33" s="43"/>
      <c r="R33" s="35"/>
      <c r="S33" s="36"/>
      <c r="T33" s="36"/>
      <c r="U33" s="37"/>
      <c r="V33" s="32"/>
      <c r="W33" s="33"/>
      <c r="X33" s="33"/>
      <c r="Y33" s="38"/>
      <c r="Z33" s="35"/>
      <c r="AA33" s="36"/>
      <c r="AB33" s="36"/>
      <c r="AC33" s="37"/>
      <c r="AD33" s="42"/>
      <c r="AE33" s="36"/>
      <c r="AF33" s="36"/>
      <c r="AG33" s="43"/>
      <c r="AH33" s="26"/>
      <c r="AI33" s="24"/>
      <c r="AJ33" s="24"/>
      <c r="AK33" s="27"/>
      <c r="AL33" s="26"/>
      <c r="AM33" s="24"/>
      <c r="AN33" s="24"/>
      <c r="AO33" s="27"/>
    </row>
    <row r="34" spans="1:41" ht="12.2" customHeight="1">
      <c r="A34" s="7">
        <v>1</v>
      </c>
      <c r="B34" s="230">
        <v>42505</v>
      </c>
      <c r="C34" s="211"/>
      <c r="D34" s="211"/>
      <c r="E34" s="212"/>
      <c r="F34" s="213">
        <v>42470</v>
      </c>
      <c r="G34" s="211"/>
      <c r="H34" s="211"/>
      <c r="I34" s="214"/>
      <c r="J34" s="230">
        <v>42463</v>
      </c>
      <c r="K34" s="211"/>
      <c r="L34" s="211"/>
      <c r="M34" s="212"/>
      <c r="N34" s="213">
        <v>42596</v>
      </c>
      <c r="O34" s="211"/>
      <c r="P34" s="211"/>
      <c r="Q34" s="214"/>
      <c r="R34" s="230">
        <v>42526</v>
      </c>
      <c r="S34" s="211"/>
      <c r="T34" s="211"/>
      <c r="U34" s="212"/>
      <c r="V34" s="231"/>
      <c r="W34" s="216"/>
      <c r="X34" s="216"/>
      <c r="Y34" s="232"/>
      <c r="Z34" s="221">
        <v>42554</v>
      </c>
      <c r="AA34" s="219"/>
      <c r="AB34" s="219"/>
      <c r="AC34" s="222"/>
      <c r="AD34" s="218">
        <v>42561</v>
      </c>
      <c r="AE34" s="219"/>
      <c r="AF34" s="219"/>
      <c r="AG34" s="220"/>
      <c r="AH34" s="117"/>
      <c r="AI34" s="118"/>
      <c r="AJ34" s="118"/>
      <c r="AK34" s="119"/>
      <c r="AL34" s="117"/>
      <c r="AM34" s="118"/>
      <c r="AN34" s="118"/>
      <c r="AO34" s="119"/>
    </row>
    <row r="35" spans="1:41" ht="12.2" customHeight="1" thickBot="1">
      <c r="A35" s="151" t="s">
        <v>29</v>
      </c>
      <c r="B35" s="184" t="s">
        <v>14</v>
      </c>
      <c r="C35" s="185"/>
      <c r="D35" s="185"/>
      <c r="E35" s="186"/>
      <c r="F35" s="155" t="s">
        <v>15</v>
      </c>
      <c r="G35" s="156"/>
      <c r="H35" s="156"/>
      <c r="I35" s="157"/>
      <c r="J35" s="184" t="s">
        <v>23</v>
      </c>
      <c r="K35" s="185"/>
      <c r="L35" s="185"/>
      <c r="M35" s="186"/>
      <c r="N35" s="187" t="s">
        <v>11</v>
      </c>
      <c r="O35" s="185"/>
      <c r="P35" s="185"/>
      <c r="Q35" s="188"/>
      <c r="R35" s="184" t="s">
        <v>10</v>
      </c>
      <c r="S35" s="185"/>
      <c r="T35" s="185"/>
      <c r="U35" s="186"/>
      <c r="V35" s="152"/>
      <c r="W35" s="153"/>
      <c r="X35" s="153"/>
      <c r="Y35" s="190"/>
      <c r="Z35" s="155" t="s">
        <v>10</v>
      </c>
      <c r="AA35" s="156"/>
      <c r="AB35" s="156"/>
      <c r="AC35" s="157"/>
      <c r="AD35" s="155" t="s">
        <v>22</v>
      </c>
      <c r="AE35" s="156"/>
      <c r="AF35" s="156"/>
      <c r="AG35" s="157"/>
      <c r="AH35" s="120"/>
      <c r="AI35" s="121"/>
      <c r="AJ35" s="121"/>
      <c r="AK35" s="122"/>
      <c r="AL35" s="114"/>
      <c r="AM35" s="115"/>
      <c r="AN35" s="115"/>
      <c r="AO35" s="116"/>
    </row>
    <row r="36" spans="1:41" ht="12.2" customHeight="1">
      <c r="A36" s="151"/>
      <c r="B36" s="35"/>
      <c r="C36" s="36"/>
      <c r="D36" s="36"/>
      <c r="E36" s="37"/>
      <c r="F36" s="42"/>
      <c r="G36" s="36"/>
      <c r="H36" s="36"/>
      <c r="I36" s="43"/>
      <c r="J36" s="35"/>
      <c r="K36" s="36"/>
      <c r="L36" s="36"/>
      <c r="M36" s="37"/>
      <c r="N36" s="42"/>
      <c r="O36" s="36"/>
      <c r="P36" s="36"/>
      <c r="Q36" s="43"/>
      <c r="R36" s="35"/>
      <c r="S36" s="36"/>
      <c r="T36" s="36"/>
      <c r="U36" s="37"/>
      <c r="V36" s="32"/>
      <c r="W36" s="33"/>
      <c r="X36" s="33"/>
      <c r="Y36" s="38"/>
      <c r="Z36" s="35"/>
      <c r="AA36" s="36"/>
      <c r="AB36" s="36"/>
      <c r="AC36" s="37"/>
      <c r="AD36" s="42"/>
      <c r="AE36" s="36"/>
      <c r="AF36" s="36"/>
      <c r="AG36" s="43"/>
      <c r="AH36" s="26"/>
      <c r="AI36" s="24"/>
      <c r="AJ36" s="24"/>
      <c r="AK36" s="27"/>
      <c r="AL36" s="26"/>
      <c r="AM36" s="24"/>
      <c r="AN36" s="24"/>
      <c r="AO36" s="27"/>
    </row>
    <row r="37" spans="1:41" ht="12.2" customHeight="1">
      <c r="A37" s="7">
        <v>2</v>
      </c>
      <c r="B37" s="191">
        <v>42624</v>
      </c>
      <c r="C37" s="192"/>
      <c r="D37" s="192"/>
      <c r="E37" s="193"/>
      <c r="F37" s="202">
        <v>42687</v>
      </c>
      <c r="G37" s="192"/>
      <c r="H37" s="192"/>
      <c r="I37" s="203"/>
      <c r="J37" s="191">
        <v>42603</v>
      </c>
      <c r="K37" s="192"/>
      <c r="L37" s="192"/>
      <c r="M37" s="193"/>
      <c r="N37" s="202">
        <v>42680</v>
      </c>
      <c r="O37" s="192"/>
      <c r="P37" s="192"/>
      <c r="Q37" s="203"/>
      <c r="R37" s="191">
        <v>42631</v>
      </c>
      <c r="S37" s="192"/>
      <c r="T37" s="192"/>
      <c r="U37" s="193"/>
      <c r="V37" s="164"/>
      <c r="W37" s="165"/>
      <c r="X37" s="165"/>
      <c r="Y37" s="189"/>
      <c r="Z37" s="170">
        <v>42666</v>
      </c>
      <c r="AA37" s="171"/>
      <c r="AB37" s="171"/>
      <c r="AC37" s="172"/>
      <c r="AD37" s="173">
        <v>42694</v>
      </c>
      <c r="AE37" s="171"/>
      <c r="AF37" s="171"/>
      <c r="AG37" s="174"/>
      <c r="AH37" s="108"/>
      <c r="AI37" s="109"/>
      <c r="AJ37" s="109"/>
      <c r="AK37" s="110"/>
      <c r="AL37" s="108"/>
      <c r="AM37" s="109"/>
      <c r="AN37" s="109"/>
      <c r="AO37" s="110"/>
    </row>
    <row r="38" spans="1:41" ht="12.2" customHeight="1" thickBot="1">
      <c r="A38" s="8"/>
      <c r="B38" s="194" t="s">
        <v>22</v>
      </c>
      <c r="C38" s="195"/>
      <c r="D38" s="195"/>
      <c r="E38" s="196"/>
      <c r="F38" s="235" t="s">
        <v>13</v>
      </c>
      <c r="G38" s="236"/>
      <c r="H38" s="236"/>
      <c r="I38" s="237"/>
      <c r="J38" s="155" t="s">
        <v>15</v>
      </c>
      <c r="K38" s="156"/>
      <c r="L38" s="156"/>
      <c r="M38" s="157"/>
      <c r="N38" s="197" t="s">
        <v>14</v>
      </c>
      <c r="O38" s="195"/>
      <c r="P38" s="195"/>
      <c r="Q38" s="198"/>
      <c r="R38" s="194" t="s">
        <v>23</v>
      </c>
      <c r="S38" s="195"/>
      <c r="T38" s="195"/>
      <c r="U38" s="196"/>
      <c r="V38" s="208"/>
      <c r="W38" s="200"/>
      <c r="X38" s="200"/>
      <c r="Y38" s="209"/>
      <c r="Z38" s="155" t="s">
        <v>22</v>
      </c>
      <c r="AA38" s="156"/>
      <c r="AB38" s="156"/>
      <c r="AC38" s="157"/>
      <c r="AD38" s="155" t="s">
        <v>14</v>
      </c>
      <c r="AE38" s="156"/>
      <c r="AF38" s="156"/>
      <c r="AG38" s="157"/>
      <c r="AH38" s="120"/>
      <c r="AI38" s="121"/>
      <c r="AJ38" s="121"/>
      <c r="AK38" s="122"/>
      <c r="AL38" s="111"/>
      <c r="AM38" s="112"/>
      <c r="AN38" s="112"/>
      <c r="AO38" s="113"/>
    </row>
    <row r="39" spans="1:41" ht="12.2" customHeight="1">
      <c r="A39" s="9"/>
      <c r="B39" s="55"/>
      <c r="C39" s="52"/>
      <c r="D39" s="52"/>
      <c r="E39" s="56"/>
      <c r="F39" s="51" t="s">
        <v>41</v>
      </c>
      <c r="G39" s="52">
        <v>1</v>
      </c>
      <c r="H39" s="52"/>
      <c r="I39" s="54">
        <v>1</v>
      </c>
      <c r="J39" s="55"/>
      <c r="K39" s="52"/>
      <c r="L39" s="52"/>
      <c r="M39" s="56"/>
      <c r="N39" s="51"/>
      <c r="O39" s="52"/>
      <c r="P39" s="52"/>
      <c r="Q39" s="54"/>
      <c r="R39" s="55"/>
      <c r="S39" s="52"/>
      <c r="T39" s="52"/>
      <c r="U39" s="56"/>
      <c r="V39" s="51"/>
      <c r="W39" s="52"/>
      <c r="X39" s="52"/>
      <c r="Y39" s="54"/>
      <c r="Z39" s="39"/>
      <c r="AA39" s="40"/>
      <c r="AB39" s="40"/>
      <c r="AC39" s="41"/>
      <c r="AD39" s="51"/>
      <c r="AE39" s="52"/>
      <c r="AF39" s="52"/>
      <c r="AG39" s="54"/>
      <c r="AH39" s="20"/>
      <c r="AI39" s="18"/>
      <c r="AJ39" s="18"/>
      <c r="AK39" s="21"/>
      <c r="AL39" s="20"/>
      <c r="AM39" s="18"/>
      <c r="AN39" s="18"/>
      <c r="AO39" s="21"/>
    </row>
    <row r="40" spans="1:41" ht="12.2" customHeight="1">
      <c r="A40" s="7">
        <v>1</v>
      </c>
      <c r="B40" s="233">
        <v>42470</v>
      </c>
      <c r="C40" s="185"/>
      <c r="D40" s="185"/>
      <c r="E40" s="186"/>
      <c r="F40" s="234">
        <v>42463</v>
      </c>
      <c r="G40" s="185"/>
      <c r="H40" s="185"/>
      <c r="I40" s="188"/>
      <c r="J40" s="191">
        <v>42519</v>
      </c>
      <c r="K40" s="192"/>
      <c r="L40" s="192"/>
      <c r="M40" s="193"/>
      <c r="N40" s="202">
        <v>42568</v>
      </c>
      <c r="O40" s="192"/>
      <c r="P40" s="192"/>
      <c r="Q40" s="203"/>
      <c r="R40" s="191">
        <v>42505</v>
      </c>
      <c r="S40" s="192"/>
      <c r="T40" s="192"/>
      <c r="U40" s="193"/>
      <c r="V40" s="202">
        <v>42554</v>
      </c>
      <c r="W40" s="192"/>
      <c r="X40" s="192"/>
      <c r="Y40" s="203"/>
      <c r="Z40" s="204"/>
      <c r="AA40" s="165"/>
      <c r="AB40" s="165"/>
      <c r="AC40" s="166"/>
      <c r="AD40" s="173">
        <v>42596</v>
      </c>
      <c r="AE40" s="171"/>
      <c r="AF40" s="171"/>
      <c r="AG40" s="174"/>
      <c r="AH40" s="108"/>
      <c r="AI40" s="109"/>
      <c r="AJ40" s="109"/>
      <c r="AK40" s="110"/>
      <c r="AL40" s="108"/>
      <c r="AM40" s="109"/>
      <c r="AN40" s="109"/>
      <c r="AO40" s="110"/>
    </row>
    <row r="41" spans="1:41" ht="12.2" customHeight="1" thickBot="1">
      <c r="A41" s="223" t="s">
        <v>30</v>
      </c>
      <c r="B41" s="155" t="s">
        <v>10</v>
      </c>
      <c r="C41" s="156"/>
      <c r="D41" s="156"/>
      <c r="E41" s="157"/>
      <c r="F41" s="187" t="s">
        <v>10</v>
      </c>
      <c r="G41" s="185"/>
      <c r="H41" s="185"/>
      <c r="I41" s="188"/>
      <c r="J41" s="227" t="s">
        <v>15</v>
      </c>
      <c r="K41" s="225"/>
      <c r="L41" s="225"/>
      <c r="M41" s="228"/>
      <c r="N41" s="187" t="s">
        <v>11</v>
      </c>
      <c r="O41" s="185"/>
      <c r="P41" s="185"/>
      <c r="Q41" s="188"/>
      <c r="R41" s="184" t="s">
        <v>12</v>
      </c>
      <c r="S41" s="185"/>
      <c r="T41" s="185"/>
      <c r="U41" s="186"/>
      <c r="V41" s="187" t="s">
        <v>10</v>
      </c>
      <c r="W41" s="185"/>
      <c r="X41" s="185"/>
      <c r="Y41" s="188"/>
      <c r="Z41" s="229"/>
      <c r="AA41" s="153"/>
      <c r="AB41" s="153"/>
      <c r="AC41" s="154"/>
      <c r="AD41" s="155" t="s">
        <v>11</v>
      </c>
      <c r="AE41" s="156"/>
      <c r="AF41" s="156"/>
      <c r="AG41" s="157"/>
      <c r="AH41" s="120"/>
      <c r="AI41" s="121"/>
      <c r="AJ41" s="121"/>
      <c r="AK41" s="122"/>
      <c r="AL41" s="114"/>
      <c r="AM41" s="115"/>
      <c r="AN41" s="115"/>
      <c r="AO41" s="116"/>
    </row>
    <row r="42" spans="1:41" ht="12.2" customHeight="1">
      <c r="A42" s="223"/>
      <c r="B42" s="35"/>
      <c r="C42" s="36"/>
      <c r="D42" s="36"/>
      <c r="E42" s="37"/>
      <c r="F42" s="42"/>
      <c r="G42" s="36"/>
      <c r="H42" s="36"/>
      <c r="I42" s="43"/>
      <c r="J42" s="35"/>
      <c r="K42" s="36"/>
      <c r="L42" s="36"/>
      <c r="M42" s="37"/>
      <c r="N42" s="42"/>
      <c r="O42" s="36"/>
      <c r="P42" s="36"/>
      <c r="Q42" s="43"/>
      <c r="R42" s="35"/>
      <c r="S42" s="36"/>
      <c r="T42" s="36"/>
      <c r="U42" s="37"/>
      <c r="V42" s="42"/>
      <c r="W42" s="36"/>
      <c r="X42" s="36"/>
      <c r="Y42" s="43"/>
      <c r="Z42" s="47"/>
      <c r="AA42" s="33"/>
      <c r="AB42" s="33"/>
      <c r="AC42" s="34"/>
      <c r="AD42" s="42"/>
      <c r="AE42" s="36"/>
      <c r="AF42" s="36"/>
      <c r="AG42" s="43"/>
      <c r="AH42" s="26"/>
      <c r="AI42" s="24"/>
      <c r="AJ42" s="24"/>
      <c r="AK42" s="27"/>
      <c r="AL42" s="26"/>
      <c r="AM42" s="24"/>
      <c r="AN42" s="24"/>
      <c r="AO42" s="27"/>
    </row>
    <row r="43" spans="1:41" ht="12.2" customHeight="1">
      <c r="A43" s="7">
        <v>2</v>
      </c>
      <c r="B43" s="191">
        <v>42610</v>
      </c>
      <c r="C43" s="192"/>
      <c r="D43" s="192"/>
      <c r="E43" s="193"/>
      <c r="F43" s="202">
        <v>42603</v>
      </c>
      <c r="G43" s="192"/>
      <c r="H43" s="192"/>
      <c r="I43" s="203"/>
      <c r="J43" s="191">
        <v>42624</v>
      </c>
      <c r="K43" s="192"/>
      <c r="L43" s="192"/>
      <c r="M43" s="193"/>
      <c r="N43" s="202">
        <v>42631</v>
      </c>
      <c r="O43" s="192"/>
      <c r="P43" s="192"/>
      <c r="Q43" s="203"/>
      <c r="R43" s="191">
        <v>42687</v>
      </c>
      <c r="S43" s="192"/>
      <c r="T43" s="192"/>
      <c r="U43" s="193"/>
      <c r="V43" s="202">
        <v>42666</v>
      </c>
      <c r="W43" s="192"/>
      <c r="X43" s="192"/>
      <c r="Y43" s="203"/>
      <c r="Z43" s="204"/>
      <c r="AA43" s="165"/>
      <c r="AB43" s="165"/>
      <c r="AC43" s="166"/>
      <c r="AD43" s="173">
        <v>42680</v>
      </c>
      <c r="AE43" s="171"/>
      <c r="AF43" s="171"/>
      <c r="AG43" s="174"/>
      <c r="AH43" s="108"/>
      <c r="AI43" s="109"/>
      <c r="AJ43" s="109"/>
      <c r="AK43" s="110"/>
      <c r="AL43" s="108"/>
      <c r="AM43" s="109"/>
      <c r="AN43" s="109"/>
      <c r="AO43" s="110"/>
    </row>
    <row r="44" spans="1:41" ht="12.2" customHeight="1" thickBot="1">
      <c r="A44" s="8"/>
      <c r="B44" s="244" t="s">
        <v>15</v>
      </c>
      <c r="C44" s="236"/>
      <c r="D44" s="236"/>
      <c r="E44" s="245"/>
      <c r="F44" s="235" t="s">
        <v>15</v>
      </c>
      <c r="G44" s="236"/>
      <c r="H44" s="236"/>
      <c r="I44" s="237"/>
      <c r="J44" s="244" t="s">
        <v>15</v>
      </c>
      <c r="K44" s="236"/>
      <c r="L44" s="236"/>
      <c r="M44" s="245"/>
      <c r="N44" s="197" t="s">
        <v>20</v>
      </c>
      <c r="O44" s="195"/>
      <c r="P44" s="195"/>
      <c r="Q44" s="198"/>
      <c r="R44" s="194" t="s">
        <v>23</v>
      </c>
      <c r="S44" s="195"/>
      <c r="T44" s="195"/>
      <c r="U44" s="196"/>
      <c r="V44" s="197" t="s">
        <v>22</v>
      </c>
      <c r="W44" s="195"/>
      <c r="X44" s="195"/>
      <c r="Y44" s="198"/>
      <c r="Z44" s="199"/>
      <c r="AA44" s="200"/>
      <c r="AB44" s="200"/>
      <c r="AC44" s="201"/>
      <c r="AD44" s="155" t="s">
        <v>13</v>
      </c>
      <c r="AE44" s="156"/>
      <c r="AF44" s="156"/>
      <c r="AG44" s="157"/>
      <c r="AH44" s="111"/>
      <c r="AI44" s="112"/>
      <c r="AJ44" s="112"/>
      <c r="AK44" s="113"/>
      <c r="AL44" s="111"/>
      <c r="AM44" s="112"/>
      <c r="AN44" s="112"/>
      <c r="AO44" s="113"/>
    </row>
    <row r="45" spans="1:41" ht="12.2" customHeight="1">
      <c r="A45" s="5"/>
      <c r="B45" s="55" t="s">
        <v>40</v>
      </c>
      <c r="C45" s="52">
        <v>0</v>
      </c>
      <c r="D45" s="52"/>
      <c r="E45" s="56">
        <v>2</v>
      </c>
      <c r="F45" s="51"/>
      <c r="G45" s="52"/>
      <c r="H45" s="52"/>
      <c r="I45" s="54"/>
      <c r="J45" s="55"/>
      <c r="K45" s="52"/>
      <c r="L45" s="52"/>
      <c r="M45" s="56"/>
      <c r="N45" s="51"/>
      <c r="O45" s="52"/>
      <c r="P45" s="52"/>
      <c r="Q45" s="54"/>
      <c r="R45" s="55"/>
      <c r="S45" s="52"/>
      <c r="T45" s="52"/>
      <c r="U45" s="56"/>
      <c r="V45" s="51"/>
      <c r="W45" s="52"/>
      <c r="X45" s="52"/>
      <c r="Y45" s="54"/>
      <c r="Z45" s="55"/>
      <c r="AA45" s="52"/>
      <c r="AB45" s="52"/>
      <c r="AC45" s="56"/>
      <c r="AD45" s="48"/>
      <c r="AE45" s="40"/>
      <c r="AF45" s="40"/>
      <c r="AG45" s="49"/>
      <c r="AH45" s="20"/>
      <c r="AI45" s="18"/>
      <c r="AJ45" s="18"/>
      <c r="AK45" s="21"/>
      <c r="AL45" s="20"/>
      <c r="AM45" s="18"/>
      <c r="AN45" s="18"/>
      <c r="AO45" s="21"/>
    </row>
    <row r="46" spans="1:41" ht="12.2" customHeight="1">
      <c r="A46" s="7">
        <v>1</v>
      </c>
      <c r="B46" s="191">
        <v>42463</v>
      </c>
      <c r="C46" s="192"/>
      <c r="D46" s="192"/>
      <c r="E46" s="193"/>
      <c r="F46" s="202">
        <v>42540</v>
      </c>
      <c r="G46" s="192"/>
      <c r="H46" s="192"/>
      <c r="I46" s="203"/>
      <c r="J46" s="191">
        <v>42582</v>
      </c>
      <c r="K46" s="192"/>
      <c r="L46" s="192"/>
      <c r="M46" s="193"/>
      <c r="N46" s="202">
        <v>42470</v>
      </c>
      <c r="O46" s="192"/>
      <c r="P46" s="192"/>
      <c r="Q46" s="203"/>
      <c r="R46" s="191">
        <v>42568</v>
      </c>
      <c r="S46" s="192"/>
      <c r="T46" s="192"/>
      <c r="U46" s="193"/>
      <c r="V46" s="202">
        <v>42561</v>
      </c>
      <c r="W46" s="192"/>
      <c r="X46" s="192"/>
      <c r="Y46" s="203"/>
      <c r="Z46" s="191">
        <v>42596</v>
      </c>
      <c r="AA46" s="192"/>
      <c r="AB46" s="192"/>
      <c r="AC46" s="193"/>
      <c r="AD46" s="164"/>
      <c r="AE46" s="165"/>
      <c r="AF46" s="165"/>
      <c r="AG46" s="189"/>
      <c r="AH46" s="108"/>
      <c r="AI46" s="109"/>
      <c r="AJ46" s="109"/>
      <c r="AK46" s="110"/>
      <c r="AL46" s="108"/>
      <c r="AM46" s="109"/>
      <c r="AN46" s="109"/>
      <c r="AO46" s="110"/>
    </row>
    <row r="47" spans="1:41" ht="12.2" customHeight="1" thickBot="1">
      <c r="A47" s="151" t="s">
        <v>31</v>
      </c>
      <c r="B47" s="238" t="s">
        <v>10</v>
      </c>
      <c r="C47" s="239"/>
      <c r="D47" s="239"/>
      <c r="E47" s="240"/>
      <c r="F47" s="241" t="s">
        <v>15</v>
      </c>
      <c r="G47" s="242"/>
      <c r="H47" s="242"/>
      <c r="I47" s="243"/>
      <c r="J47" s="184" t="s">
        <v>10</v>
      </c>
      <c r="K47" s="185"/>
      <c r="L47" s="185"/>
      <c r="M47" s="186"/>
      <c r="N47" s="187" t="s">
        <v>10</v>
      </c>
      <c r="O47" s="185"/>
      <c r="P47" s="185"/>
      <c r="Q47" s="188"/>
      <c r="R47" s="184" t="s">
        <v>11</v>
      </c>
      <c r="S47" s="185"/>
      <c r="T47" s="185"/>
      <c r="U47" s="186"/>
      <c r="V47" s="187" t="s">
        <v>22</v>
      </c>
      <c r="W47" s="185"/>
      <c r="X47" s="185"/>
      <c r="Y47" s="188"/>
      <c r="Z47" s="184" t="s">
        <v>11</v>
      </c>
      <c r="AA47" s="185"/>
      <c r="AB47" s="185"/>
      <c r="AC47" s="186"/>
      <c r="AD47" s="152"/>
      <c r="AE47" s="153"/>
      <c r="AF47" s="153"/>
      <c r="AG47" s="190"/>
      <c r="AH47" s="120"/>
      <c r="AI47" s="121"/>
      <c r="AJ47" s="121"/>
      <c r="AK47" s="122"/>
      <c r="AL47" s="114"/>
      <c r="AM47" s="115"/>
      <c r="AN47" s="115"/>
      <c r="AO47" s="116"/>
    </row>
    <row r="48" spans="1:41" ht="12.2" customHeight="1">
      <c r="A48" s="151"/>
      <c r="B48" s="35"/>
      <c r="C48" s="36"/>
      <c r="D48" s="36"/>
      <c r="E48" s="37"/>
      <c r="F48" s="42"/>
      <c r="G48" s="36"/>
      <c r="H48" s="36"/>
      <c r="I48" s="43"/>
      <c r="J48" s="35"/>
      <c r="K48" s="36"/>
      <c r="L48" s="36"/>
      <c r="M48" s="37"/>
      <c r="N48" s="42"/>
      <c r="O48" s="36"/>
      <c r="P48" s="36"/>
      <c r="Q48" s="43"/>
      <c r="R48" s="35"/>
      <c r="S48" s="36"/>
      <c r="T48" s="36"/>
      <c r="U48" s="37"/>
      <c r="V48" s="42"/>
      <c r="W48" s="36"/>
      <c r="X48" s="36"/>
      <c r="Y48" s="43"/>
      <c r="Z48" s="35"/>
      <c r="AA48" s="36"/>
      <c r="AB48" s="36"/>
      <c r="AC48" s="37"/>
      <c r="AD48" s="32"/>
      <c r="AE48" s="33"/>
      <c r="AF48" s="33"/>
      <c r="AG48" s="38"/>
      <c r="AH48" s="26"/>
      <c r="AI48" s="24"/>
      <c r="AJ48" s="24"/>
      <c r="AK48" s="27"/>
      <c r="AL48" s="26"/>
      <c r="AM48" s="24"/>
      <c r="AN48" s="24"/>
      <c r="AO48" s="27"/>
    </row>
    <row r="49" spans="1:41" ht="12.2" customHeight="1">
      <c r="A49" s="7">
        <v>2</v>
      </c>
      <c r="B49" s="191">
        <v>42603</v>
      </c>
      <c r="C49" s="192"/>
      <c r="D49" s="192"/>
      <c r="E49" s="193"/>
      <c r="F49" s="202">
        <v>42631</v>
      </c>
      <c r="G49" s="192"/>
      <c r="H49" s="192"/>
      <c r="I49" s="203"/>
      <c r="J49" s="191">
        <v>42666</v>
      </c>
      <c r="K49" s="192"/>
      <c r="L49" s="192"/>
      <c r="M49" s="193"/>
      <c r="N49" s="202">
        <v>42687</v>
      </c>
      <c r="O49" s="192"/>
      <c r="P49" s="192"/>
      <c r="Q49" s="203"/>
      <c r="R49" s="191">
        <v>42624</v>
      </c>
      <c r="S49" s="192"/>
      <c r="T49" s="192"/>
      <c r="U49" s="193"/>
      <c r="V49" s="202">
        <v>42694</v>
      </c>
      <c r="W49" s="192"/>
      <c r="X49" s="192"/>
      <c r="Y49" s="203"/>
      <c r="Z49" s="191">
        <v>42680</v>
      </c>
      <c r="AA49" s="192"/>
      <c r="AB49" s="192"/>
      <c r="AC49" s="193"/>
      <c r="AD49" s="164"/>
      <c r="AE49" s="165"/>
      <c r="AF49" s="165"/>
      <c r="AG49" s="189"/>
      <c r="AH49" s="108"/>
      <c r="AI49" s="109"/>
      <c r="AJ49" s="109"/>
      <c r="AK49" s="110"/>
      <c r="AL49" s="108"/>
      <c r="AM49" s="109"/>
      <c r="AN49" s="109"/>
      <c r="AO49" s="110"/>
    </row>
    <row r="50" spans="1:41" ht="12.2" customHeight="1" thickBot="1">
      <c r="A50" s="8"/>
      <c r="B50" s="244" t="s">
        <v>13</v>
      </c>
      <c r="C50" s="236"/>
      <c r="D50" s="236"/>
      <c r="E50" s="245"/>
      <c r="F50" s="197" t="s">
        <v>20</v>
      </c>
      <c r="G50" s="195"/>
      <c r="H50" s="195"/>
      <c r="I50" s="198"/>
      <c r="J50" s="194" t="s">
        <v>23</v>
      </c>
      <c r="K50" s="195"/>
      <c r="L50" s="195"/>
      <c r="M50" s="196"/>
      <c r="N50" s="235" t="s">
        <v>13</v>
      </c>
      <c r="O50" s="236"/>
      <c r="P50" s="236"/>
      <c r="Q50" s="237"/>
      <c r="R50" s="244" t="s">
        <v>15</v>
      </c>
      <c r="S50" s="236"/>
      <c r="T50" s="236"/>
      <c r="U50" s="245"/>
      <c r="V50" s="197" t="s">
        <v>14</v>
      </c>
      <c r="W50" s="195"/>
      <c r="X50" s="195"/>
      <c r="Y50" s="198"/>
      <c r="Z50" s="244" t="s">
        <v>13</v>
      </c>
      <c r="AA50" s="236"/>
      <c r="AB50" s="236"/>
      <c r="AC50" s="245"/>
      <c r="AD50" s="208"/>
      <c r="AE50" s="200"/>
      <c r="AF50" s="200"/>
      <c r="AG50" s="209"/>
      <c r="AH50" s="132"/>
      <c r="AI50" s="133"/>
      <c r="AJ50" s="133"/>
      <c r="AK50" s="134"/>
      <c r="AL50" s="111"/>
      <c r="AM50" s="112"/>
      <c r="AN50" s="112"/>
      <c r="AO50" s="113"/>
    </row>
    <row r="51" spans="1:41">
      <c r="A51" s="16"/>
      <c r="B51" s="17"/>
      <c r="C51" s="18"/>
      <c r="D51" s="18"/>
      <c r="E51" s="19"/>
      <c r="F51" s="20"/>
      <c r="G51" s="18"/>
      <c r="H51" s="18"/>
      <c r="I51" s="21"/>
      <c r="J51" s="17"/>
      <c r="K51" s="18"/>
      <c r="L51" s="18"/>
      <c r="M51" s="19"/>
      <c r="N51" s="20"/>
      <c r="O51" s="18"/>
      <c r="P51" s="18"/>
      <c r="Q51" s="21"/>
      <c r="R51" s="17"/>
      <c r="S51" s="18"/>
      <c r="T51" s="18"/>
      <c r="U51" s="19"/>
      <c r="V51" s="20"/>
      <c r="W51" s="18"/>
      <c r="X51" s="18"/>
      <c r="Y51" s="21"/>
      <c r="Z51" s="17"/>
      <c r="AA51" s="18"/>
      <c r="AB51" s="18"/>
      <c r="AC51" s="19"/>
      <c r="AD51" s="20"/>
      <c r="AE51" s="18"/>
      <c r="AF51" s="18"/>
      <c r="AG51" s="21"/>
      <c r="AH51" s="20"/>
      <c r="AI51" s="18"/>
      <c r="AJ51" s="18"/>
      <c r="AK51" s="21"/>
      <c r="AL51" s="20"/>
      <c r="AM51" s="18"/>
      <c r="AN51" s="18"/>
      <c r="AO51" s="21"/>
    </row>
    <row r="52" spans="1:41">
      <c r="A52" s="22">
        <v>1</v>
      </c>
      <c r="B52" s="135"/>
      <c r="C52" s="109"/>
      <c r="D52" s="109"/>
      <c r="E52" s="136"/>
      <c r="F52" s="108"/>
      <c r="G52" s="109"/>
      <c r="H52" s="109"/>
      <c r="I52" s="110"/>
      <c r="J52" s="135"/>
      <c r="K52" s="109"/>
      <c r="L52" s="109"/>
      <c r="M52" s="136"/>
      <c r="N52" s="108"/>
      <c r="O52" s="109"/>
      <c r="P52" s="109"/>
      <c r="Q52" s="110"/>
      <c r="R52" s="147"/>
      <c r="S52" s="148"/>
      <c r="T52" s="148"/>
      <c r="U52" s="149"/>
      <c r="V52" s="108"/>
      <c r="W52" s="109"/>
      <c r="X52" s="109"/>
      <c r="Y52" s="110"/>
      <c r="Z52" s="135"/>
      <c r="AA52" s="109"/>
      <c r="AB52" s="109"/>
      <c r="AC52" s="136"/>
      <c r="AD52" s="108"/>
      <c r="AE52" s="109"/>
      <c r="AF52" s="109"/>
      <c r="AG52" s="110"/>
      <c r="AH52" s="108"/>
      <c r="AI52" s="109"/>
      <c r="AJ52" s="109"/>
      <c r="AK52" s="110"/>
      <c r="AL52" s="108"/>
      <c r="AM52" s="109"/>
      <c r="AN52" s="109"/>
      <c r="AO52" s="110"/>
    </row>
    <row r="53" spans="1:41" ht="14.25" thickBot="1">
      <c r="A53" s="139"/>
      <c r="B53" s="140"/>
      <c r="C53" s="141"/>
      <c r="D53" s="141"/>
      <c r="E53" s="142"/>
      <c r="F53" s="120"/>
      <c r="G53" s="121"/>
      <c r="H53" s="121"/>
      <c r="I53" s="122"/>
      <c r="J53" s="145"/>
      <c r="K53" s="115"/>
      <c r="L53" s="115"/>
      <c r="M53" s="146"/>
      <c r="N53" s="114"/>
      <c r="O53" s="115"/>
      <c r="P53" s="115"/>
      <c r="Q53" s="116"/>
      <c r="R53" s="145"/>
      <c r="S53" s="115"/>
      <c r="T53" s="115"/>
      <c r="U53" s="146"/>
      <c r="V53" s="114"/>
      <c r="W53" s="115"/>
      <c r="X53" s="115"/>
      <c r="Y53" s="116"/>
      <c r="Z53" s="145"/>
      <c r="AA53" s="115"/>
      <c r="AB53" s="115"/>
      <c r="AC53" s="146"/>
      <c r="AD53" s="114"/>
      <c r="AE53" s="115"/>
      <c r="AF53" s="115"/>
      <c r="AG53" s="116"/>
      <c r="AH53" s="114"/>
      <c r="AI53" s="115"/>
      <c r="AJ53" s="115"/>
      <c r="AK53" s="116"/>
      <c r="AL53" s="114"/>
      <c r="AM53" s="115"/>
      <c r="AN53" s="115"/>
      <c r="AO53" s="116"/>
    </row>
    <row r="54" spans="1:41">
      <c r="A54" s="139"/>
      <c r="B54" s="23"/>
      <c r="C54" s="24"/>
      <c r="D54" s="24"/>
      <c r="E54" s="25"/>
      <c r="F54" s="26"/>
      <c r="G54" s="24"/>
      <c r="H54" s="24"/>
      <c r="I54" s="27"/>
      <c r="J54" s="23"/>
      <c r="K54" s="24"/>
      <c r="L54" s="24"/>
      <c r="M54" s="25"/>
      <c r="N54" s="26"/>
      <c r="O54" s="24"/>
      <c r="P54" s="24"/>
      <c r="Q54" s="27"/>
      <c r="R54" s="23"/>
      <c r="S54" s="24"/>
      <c r="T54" s="24"/>
      <c r="U54" s="25"/>
      <c r="V54" s="26"/>
      <c r="W54" s="24"/>
      <c r="X54" s="24"/>
      <c r="Y54" s="27"/>
      <c r="Z54" s="23"/>
      <c r="AA54" s="24"/>
      <c r="AB54" s="24"/>
      <c r="AC54" s="25"/>
      <c r="AD54" s="26"/>
      <c r="AE54" s="24"/>
      <c r="AF54" s="24"/>
      <c r="AG54" s="27"/>
      <c r="AH54" s="26"/>
      <c r="AI54" s="24"/>
      <c r="AJ54" s="24"/>
      <c r="AK54" s="27"/>
      <c r="AL54" s="26"/>
      <c r="AM54" s="24"/>
      <c r="AN54" s="24"/>
      <c r="AO54" s="27"/>
    </row>
    <row r="55" spans="1:41">
      <c r="A55" s="22">
        <v>2</v>
      </c>
      <c r="B55" s="135"/>
      <c r="C55" s="109"/>
      <c r="D55" s="109"/>
      <c r="E55" s="136"/>
      <c r="F55" s="108"/>
      <c r="G55" s="109"/>
      <c r="H55" s="109"/>
      <c r="I55" s="110"/>
      <c r="J55" s="135"/>
      <c r="K55" s="109"/>
      <c r="L55" s="109"/>
      <c r="M55" s="136"/>
      <c r="N55" s="108"/>
      <c r="O55" s="109"/>
      <c r="P55" s="109"/>
      <c r="Q55" s="110"/>
      <c r="R55" s="135"/>
      <c r="S55" s="109"/>
      <c r="T55" s="109"/>
      <c r="U55" s="136"/>
      <c r="V55" s="108"/>
      <c r="W55" s="109"/>
      <c r="X55" s="109"/>
      <c r="Y55" s="110"/>
      <c r="Z55" s="135"/>
      <c r="AA55" s="109"/>
      <c r="AB55" s="109"/>
      <c r="AC55" s="136"/>
      <c r="AD55" s="108"/>
      <c r="AE55" s="109"/>
      <c r="AF55" s="109"/>
      <c r="AG55" s="110"/>
      <c r="AH55" s="108"/>
      <c r="AI55" s="109"/>
      <c r="AJ55" s="109"/>
      <c r="AK55" s="110"/>
      <c r="AL55" s="108"/>
      <c r="AM55" s="109"/>
      <c r="AN55" s="109"/>
      <c r="AO55" s="110"/>
    </row>
    <row r="56" spans="1:41" ht="14.25" thickBot="1">
      <c r="A56" s="28"/>
      <c r="B56" s="137"/>
      <c r="C56" s="112"/>
      <c r="D56" s="112"/>
      <c r="E56" s="138"/>
      <c r="F56" s="111"/>
      <c r="G56" s="112"/>
      <c r="H56" s="112"/>
      <c r="I56" s="113"/>
      <c r="J56" s="137"/>
      <c r="K56" s="112"/>
      <c r="L56" s="112"/>
      <c r="M56" s="138"/>
      <c r="N56" s="111"/>
      <c r="O56" s="112"/>
      <c r="P56" s="112"/>
      <c r="Q56" s="113"/>
      <c r="R56" s="137"/>
      <c r="S56" s="112"/>
      <c r="T56" s="112"/>
      <c r="U56" s="138"/>
      <c r="V56" s="111"/>
      <c r="W56" s="112"/>
      <c r="X56" s="112"/>
      <c r="Y56" s="113"/>
      <c r="Z56" s="137"/>
      <c r="AA56" s="112"/>
      <c r="AB56" s="112"/>
      <c r="AC56" s="138"/>
      <c r="AD56" s="111"/>
      <c r="AE56" s="112"/>
      <c r="AF56" s="112"/>
      <c r="AG56" s="113"/>
      <c r="AH56" s="111"/>
      <c r="AI56" s="112"/>
      <c r="AJ56" s="112"/>
      <c r="AK56" s="113"/>
      <c r="AL56" s="111"/>
      <c r="AM56" s="112"/>
      <c r="AN56" s="112"/>
      <c r="AO56" s="113"/>
    </row>
    <row r="57" spans="1:41">
      <c r="A57" s="16"/>
      <c r="B57" s="17"/>
      <c r="C57" s="18"/>
      <c r="D57" s="18"/>
      <c r="E57" s="19"/>
      <c r="F57" s="20"/>
      <c r="G57" s="18"/>
      <c r="H57" s="18"/>
      <c r="I57" s="21"/>
      <c r="J57" s="17"/>
      <c r="K57" s="18"/>
      <c r="L57" s="18"/>
      <c r="M57" s="19"/>
      <c r="N57" s="20"/>
      <c r="O57" s="18"/>
      <c r="P57" s="18"/>
      <c r="Q57" s="21"/>
      <c r="R57" s="17"/>
      <c r="S57" s="18"/>
      <c r="T57" s="18"/>
      <c r="U57" s="19"/>
      <c r="V57" s="20"/>
      <c r="W57" s="18"/>
      <c r="X57" s="18"/>
      <c r="Y57" s="21"/>
      <c r="Z57" s="17"/>
      <c r="AA57" s="18"/>
      <c r="AB57" s="18"/>
      <c r="AC57" s="19"/>
      <c r="AD57" s="20"/>
      <c r="AE57" s="18"/>
      <c r="AF57" s="18"/>
      <c r="AG57" s="21"/>
      <c r="AH57" s="20"/>
      <c r="AI57" s="18"/>
      <c r="AJ57" s="18"/>
      <c r="AK57" s="21"/>
      <c r="AL57" s="20"/>
      <c r="AM57" s="18"/>
      <c r="AN57" s="18"/>
      <c r="AO57" s="21"/>
    </row>
    <row r="58" spans="1:41">
      <c r="A58" s="22">
        <v>3</v>
      </c>
      <c r="B58" s="135"/>
      <c r="C58" s="109"/>
      <c r="D58" s="109"/>
      <c r="E58" s="136"/>
      <c r="F58" s="108"/>
      <c r="G58" s="109"/>
      <c r="H58" s="109"/>
      <c r="I58" s="110"/>
      <c r="J58" s="135"/>
      <c r="K58" s="109"/>
      <c r="L58" s="109"/>
      <c r="M58" s="136"/>
      <c r="N58" s="108"/>
      <c r="O58" s="109"/>
      <c r="P58" s="109"/>
      <c r="Q58" s="110"/>
      <c r="R58" s="135"/>
      <c r="S58" s="109"/>
      <c r="T58" s="109"/>
      <c r="U58" s="136"/>
      <c r="V58" s="108"/>
      <c r="W58" s="109"/>
      <c r="X58" s="109"/>
      <c r="Y58" s="110"/>
      <c r="Z58" s="135"/>
      <c r="AA58" s="109"/>
      <c r="AB58" s="109"/>
      <c r="AC58" s="136"/>
      <c r="AD58" s="108"/>
      <c r="AE58" s="109"/>
      <c r="AF58" s="109"/>
      <c r="AG58" s="110"/>
      <c r="AH58" s="108"/>
      <c r="AI58" s="109"/>
      <c r="AJ58" s="109"/>
      <c r="AK58" s="110"/>
      <c r="AL58" s="108"/>
      <c r="AM58" s="109"/>
      <c r="AN58" s="109"/>
      <c r="AO58" s="110"/>
    </row>
    <row r="59" spans="1:41" ht="14.25" thickBot="1">
      <c r="A59" s="139"/>
      <c r="B59" s="140"/>
      <c r="C59" s="141"/>
      <c r="D59" s="141"/>
      <c r="E59" s="142"/>
      <c r="F59" s="143"/>
      <c r="G59" s="141"/>
      <c r="H59" s="141"/>
      <c r="I59" s="144"/>
      <c r="J59" s="145"/>
      <c r="K59" s="115"/>
      <c r="L59" s="115"/>
      <c r="M59" s="146"/>
      <c r="N59" s="114"/>
      <c r="O59" s="115"/>
      <c r="P59" s="115"/>
      <c r="Q59" s="116"/>
      <c r="R59" s="145"/>
      <c r="S59" s="115"/>
      <c r="T59" s="115"/>
      <c r="U59" s="146"/>
      <c r="V59" s="114"/>
      <c r="W59" s="115"/>
      <c r="X59" s="115"/>
      <c r="Y59" s="116"/>
      <c r="Z59" s="145"/>
      <c r="AA59" s="115"/>
      <c r="AB59" s="115"/>
      <c r="AC59" s="146"/>
      <c r="AD59" s="114"/>
      <c r="AE59" s="115"/>
      <c r="AF59" s="115"/>
      <c r="AG59" s="116"/>
      <c r="AH59" s="114"/>
      <c r="AI59" s="115"/>
      <c r="AJ59" s="115"/>
      <c r="AK59" s="116"/>
      <c r="AL59" s="114"/>
      <c r="AM59" s="115"/>
      <c r="AN59" s="115"/>
      <c r="AO59" s="116"/>
    </row>
    <row r="60" spans="1:41">
      <c r="A60" s="139"/>
      <c r="B60" s="23"/>
      <c r="C60" s="24"/>
      <c r="D60" s="24"/>
      <c r="E60" s="25"/>
      <c r="F60" s="26"/>
      <c r="G60" s="24"/>
      <c r="H60" s="24"/>
      <c r="I60" s="27"/>
      <c r="J60" s="23"/>
      <c r="K60" s="24"/>
      <c r="L60" s="24"/>
      <c r="M60" s="25"/>
      <c r="N60" s="26"/>
      <c r="O60" s="24"/>
      <c r="P60" s="24"/>
      <c r="Q60" s="27"/>
      <c r="R60" s="23"/>
      <c r="S60" s="24"/>
      <c r="T60" s="24"/>
      <c r="U60" s="25"/>
      <c r="V60" s="26"/>
      <c r="W60" s="24"/>
      <c r="X60" s="24"/>
      <c r="Y60" s="27"/>
      <c r="Z60" s="23"/>
      <c r="AA60" s="24"/>
      <c r="AB60" s="24"/>
      <c r="AC60" s="25"/>
      <c r="AD60" s="26"/>
      <c r="AE60" s="24"/>
      <c r="AF60" s="24"/>
      <c r="AG60" s="27"/>
      <c r="AH60" s="26"/>
      <c r="AI60" s="24"/>
      <c r="AJ60" s="24"/>
      <c r="AK60" s="27"/>
      <c r="AL60" s="26"/>
      <c r="AM60" s="24"/>
      <c r="AN60" s="24"/>
      <c r="AO60" s="27"/>
    </row>
    <row r="61" spans="1:41">
      <c r="A61" s="22">
        <v>4</v>
      </c>
      <c r="B61" s="135"/>
      <c r="C61" s="109"/>
      <c r="D61" s="109"/>
      <c r="E61" s="136"/>
      <c r="F61" s="108"/>
      <c r="G61" s="109"/>
      <c r="H61" s="109"/>
      <c r="I61" s="110"/>
      <c r="J61" s="135"/>
      <c r="K61" s="109"/>
      <c r="L61" s="109"/>
      <c r="M61" s="136"/>
      <c r="N61" s="108"/>
      <c r="O61" s="109"/>
      <c r="P61" s="109"/>
      <c r="Q61" s="110"/>
      <c r="R61" s="135"/>
      <c r="S61" s="109"/>
      <c r="T61" s="109"/>
      <c r="U61" s="136"/>
      <c r="V61" s="108"/>
      <c r="W61" s="109"/>
      <c r="X61" s="109"/>
      <c r="Y61" s="110"/>
      <c r="Z61" s="135"/>
      <c r="AA61" s="109"/>
      <c r="AB61" s="109"/>
      <c r="AC61" s="136"/>
      <c r="AD61" s="108"/>
      <c r="AE61" s="109"/>
      <c r="AF61" s="109"/>
      <c r="AG61" s="110"/>
      <c r="AH61" s="108"/>
      <c r="AI61" s="109"/>
      <c r="AJ61" s="109"/>
      <c r="AK61" s="110"/>
      <c r="AL61" s="108"/>
      <c r="AM61" s="109"/>
      <c r="AN61" s="109"/>
      <c r="AO61" s="110"/>
    </row>
    <row r="62" spans="1:41" ht="14.25" thickBot="1">
      <c r="A62" s="28"/>
      <c r="B62" s="137"/>
      <c r="C62" s="112"/>
      <c r="D62" s="112"/>
      <c r="E62" s="138"/>
      <c r="F62" s="111"/>
      <c r="G62" s="112"/>
      <c r="H62" s="112"/>
      <c r="I62" s="113"/>
      <c r="J62" s="137"/>
      <c r="K62" s="112"/>
      <c r="L62" s="112"/>
      <c r="M62" s="138"/>
      <c r="N62" s="111"/>
      <c r="O62" s="112"/>
      <c r="P62" s="112"/>
      <c r="Q62" s="113"/>
      <c r="R62" s="137"/>
      <c r="S62" s="112"/>
      <c r="T62" s="112"/>
      <c r="U62" s="138"/>
      <c r="V62" s="111"/>
      <c r="W62" s="112"/>
      <c r="X62" s="112"/>
      <c r="Y62" s="113"/>
      <c r="Z62" s="137"/>
      <c r="AA62" s="112"/>
      <c r="AB62" s="112"/>
      <c r="AC62" s="138"/>
      <c r="AD62" s="111"/>
      <c r="AE62" s="112"/>
      <c r="AF62" s="112"/>
      <c r="AG62" s="113"/>
      <c r="AH62" s="111"/>
      <c r="AI62" s="112"/>
      <c r="AJ62" s="112"/>
      <c r="AK62" s="113"/>
      <c r="AL62" s="111"/>
      <c r="AM62" s="112"/>
      <c r="AN62" s="112"/>
      <c r="AO62" s="113"/>
    </row>
    <row r="63" spans="1:4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c r="AE63" s="15"/>
      <c r="AF63" s="15"/>
      <c r="AG63" s="15"/>
      <c r="AH63" s="15"/>
      <c r="AI63" s="15"/>
      <c r="AJ63" s="15"/>
      <c r="AK63" s="15"/>
      <c r="AL63" s="15"/>
      <c r="AM63" s="15"/>
      <c r="AN63" s="15"/>
      <c r="AO63" s="15"/>
    </row>
    <row r="64" spans="1:41">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5"/>
      <c r="AE64" s="15"/>
      <c r="AF64" s="15"/>
      <c r="AG64" s="15"/>
      <c r="AH64" s="15"/>
      <c r="AI64" s="15"/>
      <c r="AJ64" s="15"/>
      <c r="AK64" s="15"/>
      <c r="AL64" s="15"/>
      <c r="AM64" s="15"/>
      <c r="AN64" s="15"/>
      <c r="AO64" s="15"/>
    </row>
    <row r="65" spans="1:41">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5"/>
      <c r="AE65" s="15"/>
      <c r="AF65" s="15"/>
      <c r="AG65" s="15"/>
      <c r="AH65" s="15"/>
      <c r="AI65" s="15"/>
      <c r="AJ65" s="15"/>
      <c r="AK65" s="15"/>
      <c r="AL65" s="15"/>
      <c r="AM65" s="15"/>
      <c r="AN65" s="15"/>
      <c r="AO65" s="15"/>
    </row>
    <row r="66" spans="1:41">
      <c r="A66" s="13"/>
      <c r="B66" s="14"/>
      <c r="C66" s="14"/>
      <c r="D66" s="14"/>
      <c r="E66" s="14" t="s">
        <v>18</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5"/>
      <c r="AE66" s="15"/>
      <c r="AF66" s="15"/>
      <c r="AG66" s="15"/>
      <c r="AH66" s="15"/>
      <c r="AI66" s="15"/>
      <c r="AJ66" s="15"/>
      <c r="AK66" s="15"/>
      <c r="AL66" s="15"/>
      <c r="AM66" s="15"/>
      <c r="AN66" s="15"/>
      <c r="AO66" s="15"/>
    </row>
    <row r="67" spans="1:41">
      <c r="A67" s="13"/>
      <c r="B67" s="14"/>
      <c r="C67" s="14"/>
      <c r="D67" s="14"/>
      <c r="E67" s="14" t="s">
        <v>19</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5"/>
      <c r="AE67" s="15"/>
      <c r="AF67" s="15"/>
      <c r="AG67" s="15"/>
      <c r="AH67" s="15"/>
      <c r="AI67" s="15"/>
      <c r="AJ67" s="15"/>
      <c r="AK67" s="15"/>
      <c r="AL67" s="15"/>
      <c r="AM67" s="15"/>
      <c r="AN67" s="15"/>
      <c r="AO67" s="15"/>
    </row>
    <row r="68" spans="1:41">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5"/>
      <c r="AE68" s="15"/>
      <c r="AF68" s="15"/>
      <c r="AG68" s="15"/>
      <c r="AH68" s="15"/>
      <c r="AI68" s="15"/>
      <c r="AJ68" s="15"/>
      <c r="AK68" s="15"/>
      <c r="AL68" s="15"/>
      <c r="AM68" s="15"/>
      <c r="AN68" s="15"/>
      <c r="AO68" s="15"/>
    </row>
    <row r="69" spans="1:41">
      <c r="E69" s="1"/>
    </row>
    <row r="70" spans="1:41">
      <c r="E70" s="1"/>
    </row>
    <row r="71" spans="1:41">
      <c r="E71" s="1"/>
    </row>
    <row r="72" spans="1:41">
      <c r="E72" s="1"/>
    </row>
    <row r="73" spans="1:41">
      <c r="E73" s="1"/>
    </row>
    <row r="74" spans="1:41">
      <c r="E74" s="1"/>
    </row>
    <row r="75" spans="1:41">
      <c r="E75" s="1"/>
    </row>
    <row r="76" spans="1:41">
      <c r="E76" s="1"/>
    </row>
    <row r="77" spans="1:41">
      <c r="E77" s="1"/>
    </row>
    <row r="78" spans="1:41">
      <c r="E78" s="1"/>
    </row>
    <row r="79" spans="1:41">
      <c r="E79" s="1"/>
    </row>
    <row r="80" spans="1:41">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sheetData>
  <mergeCells count="421">
    <mergeCell ref="B44:E44"/>
    <mergeCell ref="F44:I44"/>
    <mergeCell ref="J44:M44"/>
    <mergeCell ref="N44:Q44"/>
    <mergeCell ref="R44:U44"/>
    <mergeCell ref="V44:Y44"/>
    <mergeCell ref="Z44:AC44"/>
    <mergeCell ref="AD44:AG44"/>
    <mergeCell ref="Z46:AC46"/>
    <mergeCell ref="AD46:AG46"/>
    <mergeCell ref="Z50:AC50"/>
    <mergeCell ref="AD50:AG50"/>
    <mergeCell ref="B50:E50"/>
    <mergeCell ref="F50:I50"/>
    <mergeCell ref="J50:M50"/>
    <mergeCell ref="N50:Q50"/>
    <mergeCell ref="R50:U50"/>
    <mergeCell ref="V50:Y50"/>
    <mergeCell ref="AD47:AG47"/>
    <mergeCell ref="B49:E49"/>
    <mergeCell ref="F49:I49"/>
    <mergeCell ref="J49:M49"/>
    <mergeCell ref="N49:Q49"/>
    <mergeCell ref="R49:U49"/>
    <mergeCell ref="V49:Y49"/>
    <mergeCell ref="Z49:AC49"/>
    <mergeCell ref="AD49:AG49"/>
    <mergeCell ref="A47:A48"/>
    <mergeCell ref="B47:E47"/>
    <mergeCell ref="F47:I47"/>
    <mergeCell ref="J47:M47"/>
    <mergeCell ref="N47:Q47"/>
    <mergeCell ref="R47:U47"/>
    <mergeCell ref="V47:Y47"/>
    <mergeCell ref="Z47:AC47"/>
    <mergeCell ref="B46:E46"/>
    <mergeCell ref="F46:I46"/>
    <mergeCell ref="J46:M46"/>
    <mergeCell ref="N46:Q46"/>
    <mergeCell ref="R46:U46"/>
    <mergeCell ref="V46:Y46"/>
    <mergeCell ref="A41:A42"/>
    <mergeCell ref="B41:E41"/>
    <mergeCell ref="F41:I41"/>
    <mergeCell ref="J41:M41"/>
    <mergeCell ref="N41:Q41"/>
    <mergeCell ref="R41:U41"/>
    <mergeCell ref="Z38:AC38"/>
    <mergeCell ref="AD38:AG38"/>
    <mergeCell ref="B40:E40"/>
    <mergeCell ref="F40:I40"/>
    <mergeCell ref="J40:M40"/>
    <mergeCell ref="N40:Q40"/>
    <mergeCell ref="R40:U40"/>
    <mergeCell ref="V40:Y40"/>
    <mergeCell ref="Z40:AC40"/>
    <mergeCell ref="AD40:AG40"/>
    <mergeCell ref="B38:E38"/>
    <mergeCell ref="F38:I38"/>
    <mergeCell ref="J38:M38"/>
    <mergeCell ref="N38:Q38"/>
    <mergeCell ref="R38:U38"/>
    <mergeCell ref="V38:Y38"/>
    <mergeCell ref="V41:Y41"/>
    <mergeCell ref="Z41:AC41"/>
    <mergeCell ref="AD41:AG41"/>
    <mergeCell ref="B43:E43"/>
    <mergeCell ref="F43:I43"/>
    <mergeCell ref="J43:M43"/>
    <mergeCell ref="N43:Q43"/>
    <mergeCell ref="R43:U43"/>
    <mergeCell ref="V43:Y43"/>
    <mergeCell ref="Z43:AC43"/>
    <mergeCell ref="AD43:AG43"/>
    <mergeCell ref="A35:A36"/>
    <mergeCell ref="B35:E35"/>
    <mergeCell ref="F35:I35"/>
    <mergeCell ref="J35:M35"/>
    <mergeCell ref="N35:Q35"/>
    <mergeCell ref="R35:U35"/>
    <mergeCell ref="V35:Y35"/>
    <mergeCell ref="Z35:AC35"/>
    <mergeCell ref="B34:E34"/>
    <mergeCell ref="F34:I34"/>
    <mergeCell ref="J34:M34"/>
    <mergeCell ref="N34:Q34"/>
    <mergeCell ref="R34:U34"/>
    <mergeCell ref="V34:Y34"/>
    <mergeCell ref="B37:E37"/>
    <mergeCell ref="F37:I37"/>
    <mergeCell ref="J37:M37"/>
    <mergeCell ref="N37:Q37"/>
    <mergeCell ref="R37:U37"/>
    <mergeCell ref="V37:Y37"/>
    <mergeCell ref="Z37:AC37"/>
    <mergeCell ref="AD37:AG37"/>
    <mergeCell ref="Z34:AC34"/>
    <mergeCell ref="AD34:AG34"/>
    <mergeCell ref="AD29:AG29"/>
    <mergeCell ref="B31:E31"/>
    <mergeCell ref="F31:I31"/>
    <mergeCell ref="J31:M31"/>
    <mergeCell ref="N31:Q31"/>
    <mergeCell ref="R31:U31"/>
    <mergeCell ref="V31:Y31"/>
    <mergeCell ref="Z31:AC31"/>
    <mergeCell ref="AD35:AG35"/>
    <mergeCell ref="AD31:AG31"/>
    <mergeCell ref="B32:E32"/>
    <mergeCell ref="F32:I32"/>
    <mergeCell ref="J32:M32"/>
    <mergeCell ref="N32:Q32"/>
    <mergeCell ref="R32:U32"/>
    <mergeCell ref="V32:Y32"/>
    <mergeCell ref="Z32:AC32"/>
    <mergeCell ref="AD32:AG32"/>
    <mergeCell ref="A29:A30"/>
    <mergeCell ref="B29:E29"/>
    <mergeCell ref="F29:I29"/>
    <mergeCell ref="J29:M29"/>
    <mergeCell ref="N29:Q29"/>
    <mergeCell ref="R29:U29"/>
    <mergeCell ref="Z26:AC26"/>
    <mergeCell ref="AD26:AG26"/>
    <mergeCell ref="B28:E28"/>
    <mergeCell ref="F28:I28"/>
    <mergeCell ref="J28:M28"/>
    <mergeCell ref="N28:Q28"/>
    <mergeCell ref="R28:U28"/>
    <mergeCell ref="V28:Y28"/>
    <mergeCell ref="Z28:AC28"/>
    <mergeCell ref="AD28:AG28"/>
    <mergeCell ref="B26:E26"/>
    <mergeCell ref="F26:I26"/>
    <mergeCell ref="J26:M26"/>
    <mergeCell ref="N26:Q26"/>
    <mergeCell ref="R26:U26"/>
    <mergeCell ref="V26:Y26"/>
    <mergeCell ref="V29:Y29"/>
    <mergeCell ref="Z29:AC29"/>
    <mergeCell ref="A23:A24"/>
    <mergeCell ref="B23:E23"/>
    <mergeCell ref="F23:I23"/>
    <mergeCell ref="J23:M23"/>
    <mergeCell ref="N23:Q23"/>
    <mergeCell ref="R23:U23"/>
    <mergeCell ref="V23:Y23"/>
    <mergeCell ref="Z23:AC23"/>
    <mergeCell ref="B22:E22"/>
    <mergeCell ref="F22:I22"/>
    <mergeCell ref="J22:M22"/>
    <mergeCell ref="N22:Q22"/>
    <mergeCell ref="R22:U22"/>
    <mergeCell ref="V22:Y22"/>
    <mergeCell ref="B25:E25"/>
    <mergeCell ref="F25:I25"/>
    <mergeCell ref="J25:M25"/>
    <mergeCell ref="N25:Q25"/>
    <mergeCell ref="R25:U25"/>
    <mergeCell ref="V25:Y25"/>
    <mergeCell ref="Z25:AC25"/>
    <mergeCell ref="AD25:AG25"/>
    <mergeCell ref="Z22:AC22"/>
    <mergeCell ref="AD22:AG22"/>
    <mergeCell ref="AD17:AG17"/>
    <mergeCell ref="B19:E19"/>
    <mergeCell ref="F19:I19"/>
    <mergeCell ref="J19:M19"/>
    <mergeCell ref="N19:Q19"/>
    <mergeCell ref="R19:U19"/>
    <mergeCell ref="V19:Y19"/>
    <mergeCell ref="Z19:AC19"/>
    <mergeCell ref="AD23:AG23"/>
    <mergeCell ref="AD19:AG19"/>
    <mergeCell ref="B20:E20"/>
    <mergeCell ref="F20:I20"/>
    <mergeCell ref="J20:M20"/>
    <mergeCell ref="N20:Q20"/>
    <mergeCell ref="R20:U20"/>
    <mergeCell ref="V20:Y20"/>
    <mergeCell ref="Z20:AC20"/>
    <mergeCell ref="AD20:AG20"/>
    <mergeCell ref="A17:A18"/>
    <mergeCell ref="B17:E17"/>
    <mergeCell ref="F17:I17"/>
    <mergeCell ref="J17:M17"/>
    <mergeCell ref="N17:Q17"/>
    <mergeCell ref="R17:U17"/>
    <mergeCell ref="Z14:AC14"/>
    <mergeCell ref="AD14:AG14"/>
    <mergeCell ref="B16:E16"/>
    <mergeCell ref="F16:I16"/>
    <mergeCell ref="J16:M16"/>
    <mergeCell ref="N16:Q16"/>
    <mergeCell ref="R16:U16"/>
    <mergeCell ref="V16:Y16"/>
    <mergeCell ref="Z16:AC16"/>
    <mergeCell ref="AD16:AG16"/>
    <mergeCell ref="B14:E14"/>
    <mergeCell ref="F14:I14"/>
    <mergeCell ref="J14:M14"/>
    <mergeCell ref="N14:Q14"/>
    <mergeCell ref="R14:U14"/>
    <mergeCell ref="V14:Y14"/>
    <mergeCell ref="V17:Y17"/>
    <mergeCell ref="Z17:AC17"/>
    <mergeCell ref="A11:A12"/>
    <mergeCell ref="B11:E11"/>
    <mergeCell ref="F11:I11"/>
    <mergeCell ref="J11:M11"/>
    <mergeCell ref="N11:Q11"/>
    <mergeCell ref="R11:U11"/>
    <mergeCell ref="V11:Y11"/>
    <mergeCell ref="Z11:AC11"/>
    <mergeCell ref="B10:E10"/>
    <mergeCell ref="F10:I10"/>
    <mergeCell ref="J10:M10"/>
    <mergeCell ref="N10:Q10"/>
    <mergeCell ref="R10:U10"/>
    <mergeCell ref="V10:Y10"/>
    <mergeCell ref="B13:E13"/>
    <mergeCell ref="F13:I13"/>
    <mergeCell ref="J13:M13"/>
    <mergeCell ref="N13:Q13"/>
    <mergeCell ref="R13:U13"/>
    <mergeCell ref="V13:Y13"/>
    <mergeCell ref="Z13:AC13"/>
    <mergeCell ref="AD13:AG13"/>
    <mergeCell ref="Z10:AC10"/>
    <mergeCell ref="AD10:AG10"/>
    <mergeCell ref="AD5:AG5"/>
    <mergeCell ref="B7:E7"/>
    <mergeCell ref="F7:I7"/>
    <mergeCell ref="J7:M7"/>
    <mergeCell ref="N7:Q7"/>
    <mergeCell ref="R7:U7"/>
    <mergeCell ref="V7:Y7"/>
    <mergeCell ref="Z7:AC7"/>
    <mergeCell ref="AD11:AG11"/>
    <mergeCell ref="AD7:AG7"/>
    <mergeCell ref="B8:E8"/>
    <mergeCell ref="F8:I8"/>
    <mergeCell ref="J8:M8"/>
    <mergeCell ref="N8:Q8"/>
    <mergeCell ref="R8:U8"/>
    <mergeCell ref="V8:Y8"/>
    <mergeCell ref="Z8:AC8"/>
    <mergeCell ref="AD8:AG8"/>
    <mergeCell ref="A5:A6"/>
    <mergeCell ref="B5:E5"/>
    <mergeCell ref="F5:I5"/>
    <mergeCell ref="J5:M5"/>
    <mergeCell ref="N5:Q5"/>
    <mergeCell ref="R5:U5"/>
    <mergeCell ref="AD2:AG2"/>
    <mergeCell ref="B4:E4"/>
    <mergeCell ref="F4:I4"/>
    <mergeCell ref="J4:M4"/>
    <mergeCell ref="N4:Q4"/>
    <mergeCell ref="R4:U4"/>
    <mergeCell ref="V4:Y4"/>
    <mergeCell ref="Z4:AC4"/>
    <mergeCell ref="AD4:AG4"/>
    <mergeCell ref="B2:E2"/>
    <mergeCell ref="F2:I2"/>
    <mergeCell ref="J2:M2"/>
    <mergeCell ref="N2:Q2"/>
    <mergeCell ref="R2:U2"/>
    <mergeCell ref="V2:Y2"/>
    <mergeCell ref="Z2:AC2"/>
    <mergeCell ref="V5:Y5"/>
    <mergeCell ref="Z5:AC5"/>
    <mergeCell ref="B52:E52"/>
    <mergeCell ref="F52:I52"/>
    <mergeCell ref="J52:M52"/>
    <mergeCell ref="N52:Q52"/>
    <mergeCell ref="R52:U52"/>
    <mergeCell ref="V52:Y52"/>
    <mergeCell ref="Z52:AC52"/>
    <mergeCell ref="AD52:AG52"/>
    <mergeCell ref="A53:A54"/>
    <mergeCell ref="B53:E53"/>
    <mergeCell ref="F53:I53"/>
    <mergeCell ref="J53:M53"/>
    <mergeCell ref="N53:Q53"/>
    <mergeCell ref="R53:U53"/>
    <mergeCell ref="V53:Y53"/>
    <mergeCell ref="Z53:AC53"/>
    <mergeCell ref="AD53:AG53"/>
    <mergeCell ref="B55:E55"/>
    <mergeCell ref="F55:I55"/>
    <mergeCell ref="J55:M55"/>
    <mergeCell ref="N55:Q55"/>
    <mergeCell ref="R55:U55"/>
    <mergeCell ref="V55:Y55"/>
    <mergeCell ref="Z55:AC55"/>
    <mergeCell ref="AD55:AG55"/>
    <mergeCell ref="B56:E56"/>
    <mergeCell ref="F56:I56"/>
    <mergeCell ref="J56:M56"/>
    <mergeCell ref="N56:Q56"/>
    <mergeCell ref="R56:U56"/>
    <mergeCell ref="V56:Y56"/>
    <mergeCell ref="Z56:AC56"/>
    <mergeCell ref="AD56:AG56"/>
    <mergeCell ref="B58:E58"/>
    <mergeCell ref="F58:I58"/>
    <mergeCell ref="J58:M58"/>
    <mergeCell ref="N58:Q58"/>
    <mergeCell ref="R58:U58"/>
    <mergeCell ref="V58:Y58"/>
    <mergeCell ref="Z58:AC58"/>
    <mergeCell ref="AD58:AG58"/>
    <mergeCell ref="A59:A60"/>
    <mergeCell ref="B59:E59"/>
    <mergeCell ref="F59:I59"/>
    <mergeCell ref="J59:M59"/>
    <mergeCell ref="N59:Q59"/>
    <mergeCell ref="R59:U59"/>
    <mergeCell ref="V59:Y59"/>
    <mergeCell ref="Z59:AC59"/>
    <mergeCell ref="AD59:AG59"/>
    <mergeCell ref="B61:E61"/>
    <mergeCell ref="F61:I61"/>
    <mergeCell ref="J61:M61"/>
    <mergeCell ref="N61:Q61"/>
    <mergeCell ref="R61:U61"/>
    <mergeCell ref="V61:Y61"/>
    <mergeCell ref="Z61:AC61"/>
    <mergeCell ref="AD61:AG61"/>
    <mergeCell ref="B62:E62"/>
    <mergeCell ref="F62:I62"/>
    <mergeCell ref="J62:M62"/>
    <mergeCell ref="N62:Q62"/>
    <mergeCell ref="R62:U62"/>
    <mergeCell ref="V62:Y62"/>
    <mergeCell ref="Z62:AC62"/>
    <mergeCell ref="AD62:AG62"/>
    <mergeCell ref="AH2:AK2"/>
    <mergeCell ref="AH4:AK4"/>
    <mergeCell ref="AH5:AK5"/>
    <mergeCell ref="AH7:AK7"/>
    <mergeCell ref="AH8:AK8"/>
    <mergeCell ref="AH10:AK10"/>
    <mergeCell ref="AH11:AK11"/>
    <mergeCell ref="AH13:AK13"/>
    <mergeCell ref="AH14:AK14"/>
    <mergeCell ref="AH16:AK16"/>
    <mergeCell ref="AH17:AK17"/>
    <mergeCell ref="AH19:AK19"/>
    <mergeCell ref="AH20:AK20"/>
    <mergeCell ref="AH22:AK22"/>
    <mergeCell ref="AH23:AK23"/>
    <mergeCell ref="AH25:AK25"/>
    <mergeCell ref="AH26:AK26"/>
    <mergeCell ref="AH28:AK28"/>
    <mergeCell ref="AH58:AK58"/>
    <mergeCell ref="AH59:AK59"/>
    <mergeCell ref="AH61:AK61"/>
    <mergeCell ref="AH62:AK62"/>
    <mergeCell ref="AL2:AO2"/>
    <mergeCell ref="AL4:AO4"/>
    <mergeCell ref="AL5:AO5"/>
    <mergeCell ref="AL7:AO7"/>
    <mergeCell ref="AL8:AO8"/>
    <mergeCell ref="AL10:AO10"/>
    <mergeCell ref="AL11:AO11"/>
    <mergeCell ref="AL13:AO13"/>
    <mergeCell ref="AL14:AO14"/>
    <mergeCell ref="AL16:AO16"/>
    <mergeCell ref="AH43:AK43"/>
    <mergeCell ref="AH44:AK44"/>
    <mergeCell ref="AH46:AK46"/>
    <mergeCell ref="AH47:AK47"/>
    <mergeCell ref="AH49:AK49"/>
    <mergeCell ref="AH50:AK50"/>
    <mergeCell ref="AH52:AK52"/>
    <mergeCell ref="AH53:AK53"/>
    <mergeCell ref="AH55:AK55"/>
    <mergeCell ref="AH29:AK29"/>
    <mergeCell ref="AL25:AO25"/>
    <mergeCell ref="AL26:AO26"/>
    <mergeCell ref="AL28:AO28"/>
    <mergeCell ref="AL29:AO29"/>
    <mergeCell ref="AL17:AO17"/>
    <mergeCell ref="AL19:AO19"/>
    <mergeCell ref="AL20:AO20"/>
    <mergeCell ref="AL22:AO22"/>
    <mergeCell ref="AH56:AK56"/>
    <mergeCell ref="AH31:AK31"/>
    <mergeCell ref="AH32:AK32"/>
    <mergeCell ref="AH34:AK34"/>
    <mergeCell ref="AH35:AK35"/>
    <mergeCell ref="AH37:AK37"/>
    <mergeCell ref="AH38:AK38"/>
    <mergeCell ref="AH40:AK40"/>
    <mergeCell ref="AH41:AK41"/>
    <mergeCell ref="A1:M1"/>
    <mergeCell ref="AL61:AO61"/>
    <mergeCell ref="AL62:AO62"/>
    <mergeCell ref="AL53:AO53"/>
    <mergeCell ref="AL55:AO55"/>
    <mergeCell ref="AL56:AO56"/>
    <mergeCell ref="AL58:AO58"/>
    <mergeCell ref="AL59:AO59"/>
    <mergeCell ref="AL46:AO46"/>
    <mergeCell ref="AL47:AO47"/>
    <mergeCell ref="AL49:AO49"/>
    <mergeCell ref="AL50:AO50"/>
    <mergeCell ref="AL52:AO52"/>
    <mergeCell ref="AL38:AO38"/>
    <mergeCell ref="AL40:AO40"/>
    <mergeCell ref="AL41:AO41"/>
    <mergeCell ref="AL43:AO43"/>
    <mergeCell ref="AL44:AO44"/>
    <mergeCell ref="AL31:AO31"/>
    <mergeCell ref="AL32:AO32"/>
    <mergeCell ref="AL34:AO34"/>
    <mergeCell ref="AL35:AO35"/>
    <mergeCell ref="AL37:AO37"/>
    <mergeCell ref="AL23:AO23"/>
  </mergeCells>
  <phoneticPr fontId="5"/>
  <conditionalFormatting sqref="B3:AG50">
    <cfRule type="containsText" dxfId="83" priority="1" operator="containsText" text="△">
      <formula>NOT(ISERROR(SEARCH("△",B3)))</formula>
    </cfRule>
    <cfRule type="containsText" dxfId="82" priority="2" operator="containsText" text="●">
      <formula>NOT(ISERROR(SEARCH("●",B3)))</formula>
    </cfRule>
    <cfRule type="containsText" dxfId="81" priority="3" operator="containsText" text="○">
      <formula>NOT(ISERROR(SEARCH("○",B3)))</formula>
    </cfRule>
  </conditionalFormatting>
  <dataValidations count="5">
    <dataValidation type="list" allowBlank="1" showInputMessage="1" showErrorMessage="1" sqref="B3 AL60 AL54 AL57 AL51 AL48 AL45 AL42 AL39 AL36 AL33 AL30 AL27 AL24 AL21 AL18 AL15 AL12 AL9 AL6 AL3 AH60 AH54 AH57 AH51 V36 B57 R27 F57 Z39 J57 N24 N57 AD45 R57 V33 V57 J15 Z57 F9 AD57 B60 M18 F60 B6 J60 N21 N60 AD48 R60 R30 V60 F12 Z60 Z42 AD60 J18">
      <formula1>$B$59:$B$61</formula1>
    </dataValidation>
    <dataValidation type="list" allowBlank="1" showInputMessage="1" showErrorMessage="1" sqref="F3 J3 N3 R3 V3 Z3 AD3 AD6 Z6 V6 R6 N6 J6 F6 B9 B12 J9 J12 N9 N12 R9 R12 V9 V12 Z9 Z12 AD9 AD12 AD15 Z15 V15 R15 N15 F15 B15 B18 F18 N18 R18 V18 Z18 AD18 AD21 Z21 V21 R21 J21 F21 B21 B24 F24 J24 R24 V24 Z24 AD24 AD27 Z27 V27 N27 J27 F27 B27 B30 F30 J30 N30 V30 Z30 AD30 AD33 Z33 R33 N33 J33 F33 B33 B36 F36 J36 N36 R36 Z36 AD36 AD39 V39 R39 N39 J39 F39 B39 B42 F42 J42 N42 R42 V42 AD42 Z45 Z48 V45 V48 R45 R48 N45 N48 J45 J48 F45 F48 B45 B48 B51 B54 F51 F54 J51 J54 N51 N54 R51 R54 V51 V54 Z51 Z54 AD51 AD54 AH3 AH6 AH9 AH12 AH15 AH18 AH21 AH24 AH27 AH30 AH33 AH36 AH39 AH42 AH45 AH48">
      <formula1>$AQ$3:$AQ$5</formula1>
    </dataValidation>
    <dataValidation type="list" allowBlank="1" showInputMessage="1" showErrorMessage="1" sqref="AL38:AO38 B62:AO62 AL56:AO56 B59:AO59 AL53:AO53 AL50:AO50 AL47:AO47 AL44:AO44 AL41:AO41 AL8:AO8 AL35:AO35 AL32:AO32 AL29:AO29 AL26:AO26 AL23:AO23 AL20:AO20 AL17:AO17 AL14:AO14 AL11:AO11 AL5:AO5">
      <formula1>#REF!</formula1>
    </dataValidation>
    <dataValidation type="list" allowBlank="1" showInputMessage="1" showErrorMessage="1" sqref="B5:AK5 AH8:AK8 B11:AK11 B56:AK56 B17:AK17 AH14:AK14 B23:AK23 AH20:AK20 B29:AK29 AH26:AK26 B35:AK35 AH32:AK32 B41:AK41 AH38:AK38 B47:AK47 AH44:AK44 B53:AK53 AH50:AK50">
      <formula1>#REF!</formula1>
    </dataValidation>
    <dataValidation type="list" allowBlank="1" showInputMessage="1" sqref="B8:AG8 B14:AG14 B20:AG20 B26:AG26 B32:AG32 B38:AG38 B44:AG44 B50:AG50">
      <formula1>#REF!</formula1>
    </dataValidation>
  </dataValidations>
  <pageMargins left="0.52" right="3.937007874015748E-2" top="0.15748031496062992" bottom="0.15748031496062992" header="0.31496062992125984" footer="0.31496062992125984"/>
  <pageSetup paperSize="9" scale="97" orientation="landscape" r:id="rId1"/>
  <rowBreaks count="1" manualBreakCount="1">
    <brk id="5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S123"/>
  <sheetViews>
    <sheetView workbookViewId="0">
      <selection activeCell="N21" sqref="N21"/>
    </sheetView>
  </sheetViews>
  <sheetFormatPr defaultRowHeight="13.5"/>
  <cols>
    <col min="1" max="1" width="18" style="3" customWidth="1"/>
    <col min="2" max="33" width="3.75" customWidth="1"/>
    <col min="34" max="41" width="3.875" customWidth="1"/>
  </cols>
  <sheetData>
    <row r="1" spans="1:45" ht="24" customHeight="1" thickBot="1">
      <c r="A1" s="246" t="s">
        <v>64</v>
      </c>
      <c r="B1" s="246"/>
      <c r="C1" s="246"/>
      <c r="D1" s="246"/>
      <c r="E1" s="246"/>
      <c r="F1" s="246"/>
      <c r="G1" s="246"/>
      <c r="H1" s="246"/>
      <c r="I1" s="246"/>
      <c r="J1" s="246"/>
      <c r="K1" s="246"/>
      <c r="L1" s="246"/>
      <c r="M1" s="246"/>
    </row>
    <row r="2" spans="1:45" s="2" customFormat="1" ht="15.6" customHeight="1" thickBot="1">
      <c r="A2" s="4"/>
      <c r="B2" s="161" t="str">
        <f>A5</f>
        <v>七郷クラブ</v>
      </c>
      <c r="C2" s="162"/>
      <c r="D2" s="162"/>
      <c r="E2" s="163"/>
      <c r="F2" s="161" t="str">
        <f>A11</f>
        <v>東北クラブ</v>
      </c>
      <c r="G2" s="162"/>
      <c r="H2" s="162"/>
      <c r="I2" s="163"/>
      <c r="J2" s="161" t="str">
        <f>A17</f>
        <v>ARDORE桑原</v>
      </c>
      <c r="K2" s="162"/>
      <c r="L2" s="162"/>
      <c r="M2" s="162"/>
      <c r="N2" s="178" t="str">
        <f>A23</f>
        <v>多賀城FC</v>
      </c>
      <c r="O2" s="179"/>
      <c r="P2" s="179"/>
      <c r="Q2" s="180"/>
      <c r="R2" s="162" t="str">
        <f>A29</f>
        <v>FC SENDAI</v>
      </c>
      <c r="S2" s="162"/>
      <c r="T2" s="162"/>
      <c r="U2" s="162"/>
      <c r="V2" s="178" t="str">
        <f>A35</f>
        <v>田尻FC</v>
      </c>
      <c r="W2" s="179"/>
      <c r="X2" s="179"/>
      <c r="Y2" s="180"/>
      <c r="Z2" s="178" t="str">
        <f>A41</f>
        <v>一高済美SC</v>
      </c>
      <c r="AA2" s="179"/>
      <c r="AB2" s="179"/>
      <c r="AC2" s="180"/>
      <c r="AD2" s="123"/>
      <c r="AE2" s="124"/>
      <c r="AF2" s="124"/>
      <c r="AG2" s="125"/>
      <c r="AH2" s="123">
        <f>A53</f>
        <v>0</v>
      </c>
      <c r="AI2" s="124"/>
      <c r="AJ2" s="124"/>
      <c r="AK2" s="125"/>
      <c r="AL2" s="123">
        <f>A59</f>
        <v>0</v>
      </c>
      <c r="AM2" s="124"/>
      <c r="AN2" s="124"/>
      <c r="AO2" s="125"/>
    </row>
    <row r="3" spans="1:45" ht="12.2" customHeight="1">
      <c r="A3" s="5"/>
      <c r="B3" s="32"/>
      <c r="C3" s="33"/>
      <c r="D3" s="33"/>
      <c r="E3" s="34"/>
      <c r="F3" s="42"/>
      <c r="G3" s="36"/>
      <c r="H3" s="36"/>
      <c r="I3" s="43"/>
      <c r="J3" s="35"/>
      <c r="K3" s="36"/>
      <c r="L3" s="36"/>
      <c r="M3" s="37"/>
      <c r="N3" s="42"/>
      <c r="O3" s="36"/>
      <c r="P3" s="36"/>
      <c r="Q3" s="43"/>
      <c r="R3" s="35"/>
      <c r="S3" s="36"/>
      <c r="T3" s="36"/>
      <c r="U3" s="37"/>
      <c r="V3" s="42" t="s">
        <v>39</v>
      </c>
      <c r="W3" s="36">
        <v>3</v>
      </c>
      <c r="X3" s="36"/>
      <c r="Y3" s="43">
        <v>2</v>
      </c>
      <c r="Z3" s="35"/>
      <c r="AA3" s="36"/>
      <c r="AB3" s="36"/>
      <c r="AC3" s="37"/>
      <c r="AD3" s="69"/>
      <c r="AE3" s="70"/>
      <c r="AF3" s="70"/>
      <c r="AG3" s="71"/>
      <c r="AH3" s="26"/>
      <c r="AI3" s="24"/>
      <c r="AJ3" s="24"/>
      <c r="AK3" s="27"/>
      <c r="AL3" s="26"/>
      <c r="AM3" s="24"/>
      <c r="AN3" s="24"/>
      <c r="AO3" s="27"/>
      <c r="AQ3" s="11" t="s">
        <v>7</v>
      </c>
      <c r="AR3" s="12"/>
      <c r="AS3" s="11"/>
    </row>
    <row r="4" spans="1:45" ht="12.2" customHeight="1">
      <c r="A4" s="6">
        <v>1</v>
      </c>
      <c r="B4" s="164"/>
      <c r="C4" s="165"/>
      <c r="D4" s="165"/>
      <c r="E4" s="166"/>
      <c r="F4" s="247" t="s">
        <v>46</v>
      </c>
      <c r="G4" s="248"/>
      <c r="H4" s="248"/>
      <c r="I4" s="249"/>
      <c r="J4" s="250" t="s">
        <v>49</v>
      </c>
      <c r="K4" s="251"/>
      <c r="L4" s="251"/>
      <c r="M4" s="252"/>
      <c r="N4" s="253" t="s">
        <v>44</v>
      </c>
      <c r="O4" s="251"/>
      <c r="P4" s="251"/>
      <c r="Q4" s="254"/>
      <c r="R4" s="250" t="s">
        <v>48</v>
      </c>
      <c r="S4" s="251"/>
      <c r="T4" s="251"/>
      <c r="U4" s="252"/>
      <c r="V4" s="253" t="s">
        <v>43</v>
      </c>
      <c r="W4" s="251"/>
      <c r="X4" s="251"/>
      <c r="Y4" s="254"/>
      <c r="Z4" s="250" t="s">
        <v>51</v>
      </c>
      <c r="AA4" s="251"/>
      <c r="AB4" s="251"/>
      <c r="AC4" s="252"/>
      <c r="AD4" s="255"/>
      <c r="AE4" s="256"/>
      <c r="AF4" s="256"/>
      <c r="AG4" s="257"/>
      <c r="AH4" s="108"/>
      <c r="AI4" s="109"/>
      <c r="AJ4" s="109"/>
      <c r="AK4" s="110"/>
      <c r="AL4" s="126"/>
      <c r="AM4" s="127"/>
      <c r="AN4" s="127"/>
      <c r="AO4" s="128"/>
      <c r="AQ4" s="11" t="s">
        <v>8</v>
      </c>
      <c r="AR4" s="12"/>
      <c r="AS4" s="11"/>
    </row>
    <row r="5" spans="1:45" ht="12.2" customHeight="1" thickBot="1">
      <c r="A5" s="150" t="s">
        <v>32</v>
      </c>
      <c r="B5" s="152"/>
      <c r="C5" s="153"/>
      <c r="D5" s="153"/>
      <c r="E5" s="154"/>
      <c r="F5" s="155" t="s">
        <v>38</v>
      </c>
      <c r="G5" s="156"/>
      <c r="H5" s="156"/>
      <c r="I5" s="157"/>
      <c r="J5" s="155" t="s">
        <v>15</v>
      </c>
      <c r="K5" s="156"/>
      <c r="L5" s="156"/>
      <c r="M5" s="157"/>
      <c r="N5" s="158" t="s">
        <v>23</v>
      </c>
      <c r="O5" s="159"/>
      <c r="P5" s="159"/>
      <c r="Q5" s="160"/>
      <c r="R5" s="155" t="s">
        <v>10</v>
      </c>
      <c r="S5" s="156"/>
      <c r="T5" s="156"/>
      <c r="U5" s="157"/>
      <c r="V5" s="155" t="s">
        <v>11</v>
      </c>
      <c r="W5" s="156"/>
      <c r="X5" s="156"/>
      <c r="Y5" s="157"/>
      <c r="Z5" s="155" t="s">
        <v>38</v>
      </c>
      <c r="AA5" s="156"/>
      <c r="AB5" s="156"/>
      <c r="AC5" s="157"/>
      <c r="AD5" s="258"/>
      <c r="AE5" s="259"/>
      <c r="AF5" s="259"/>
      <c r="AG5" s="260"/>
      <c r="AH5" s="120"/>
      <c r="AI5" s="121"/>
      <c r="AJ5" s="121"/>
      <c r="AK5" s="122"/>
      <c r="AL5" s="114"/>
      <c r="AM5" s="115"/>
      <c r="AN5" s="115"/>
      <c r="AO5" s="116"/>
      <c r="AQ5" s="11" t="s">
        <v>9</v>
      </c>
      <c r="AR5" s="12"/>
      <c r="AS5" s="11"/>
    </row>
    <row r="6" spans="1:45" ht="12.2" customHeight="1">
      <c r="A6" s="151"/>
      <c r="B6" s="32"/>
      <c r="C6" s="33"/>
      <c r="D6" s="33"/>
      <c r="E6" s="34"/>
      <c r="F6" s="42"/>
      <c r="G6" s="36"/>
      <c r="H6" s="36"/>
      <c r="I6" s="43"/>
      <c r="J6" s="35"/>
      <c r="K6" s="36"/>
      <c r="L6" s="36"/>
      <c r="M6" s="37"/>
      <c r="N6" s="42"/>
      <c r="O6" s="36"/>
      <c r="P6" s="36"/>
      <c r="Q6" s="43"/>
      <c r="R6" s="35"/>
      <c r="S6" s="36"/>
      <c r="T6" s="36"/>
      <c r="U6" s="37"/>
      <c r="V6" s="42"/>
      <c r="W6" s="36"/>
      <c r="X6" s="36"/>
      <c r="Y6" s="43"/>
      <c r="Z6" s="35"/>
      <c r="AA6" s="36"/>
      <c r="AB6" s="36"/>
      <c r="AC6" s="37"/>
      <c r="AD6" s="69"/>
      <c r="AE6" s="70"/>
      <c r="AF6" s="70"/>
      <c r="AG6" s="71"/>
      <c r="AH6" s="26"/>
      <c r="AI6" s="24"/>
      <c r="AJ6" s="24"/>
      <c r="AK6" s="27"/>
      <c r="AL6" s="26"/>
      <c r="AM6" s="24"/>
      <c r="AN6" s="24"/>
      <c r="AO6" s="27"/>
      <c r="AQ6" s="11"/>
      <c r="AR6" s="12"/>
      <c r="AS6" s="11"/>
    </row>
    <row r="7" spans="1:45" ht="12.2" customHeight="1">
      <c r="A7" s="7">
        <v>2</v>
      </c>
      <c r="B7" s="181"/>
      <c r="C7" s="182"/>
      <c r="D7" s="182"/>
      <c r="E7" s="183"/>
      <c r="F7" s="253" t="s">
        <v>56</v>
      </c>
      <c r="G7" s="251"/>
      <c r="H7" s="251"/>
      <c r="I7" s="254"/>
      <c r="J7" s="250" t="s">
        <v>61</v>
      </c>
      <c r="K7" s="251"/>
      <c r="L7" s="251"/>
      <c r="M7" s="252"/>
      <c r="N7" s="253" t="s">
        <v>53</v>
      </c>
      <c r="O7" s="251"/>
      <c r="P7" s="251"/>
      <c r="Q7" s="254"/>
      <c r="R7" s="250" t="s">
        <v>57</v>
      </c>
      <c r="S7" s="251"/>
      <c r="T7" s="251"/>
      <c r="U7" s="252"/>
      <c r="V7" s="253" t="s">
        <v>55</v>
      </c>
      <c r="W7" s="251"/>
      <c r="X7" s="251"/>
      <c r="Y7" s="254"/>
      <c r="Z7" s="250" t="s">
        <v>58</v>
      </c>
      <c r="AA7" s="251"/>
      <c r="AB7" s="251"/>
      <c r="AC7" s="252"/>
      <c r="AD7" s="108"/>
      <c r="AE7" s="109"/>
      <c r="AF7" s="109"/>
      <c r="AG7" s="110"/>
      <c r="AH7" s="108"/>
      <c r="AI7" s="109"/>
      <c r="AJ7" s="109"/>
      <c r="AK7" s="110"/>
      <c r="AL7" s="129"/>
      <c r="AM7" s="130"/>
      <c r="AN7" s="130"/>
      <c r="AO7" s="131"/>
      <c r="AQ7" s="11"/>
      <c r="AR7" s="12"/>
      <c r="AS7" s="11"/>
    </row>
    <row r="8" spans="1:45" ht="12.2" customHeight="1" thickBot="1">
      <c r="A8" s="10"/>
      <c r="B8" s="152"/>
      <c r="C8" s="153"/>
      <c r="D8" s="153"/>
      <c r="E8" s="154"/>
      <c r="F8" s="155" t="s">
        <v>11</v>
      </c>
      <c r="G8" s="156"/>
      <c r="H8" s="156"/>
      <c r="I8" s="157"/>
      <c r="J8" s="184" t="s">
        <v>23</v>
      </c>
      <c r="K8" s="185"/>
      <c r="L8" s="185"/>
      <c r="M8" s="186"/>
      <c r="N8" s="187" t="s">
        <v>20</v>
      </c>
      <c r="O8" s="185"/>
      <c r="P8" s="185"/>
      <c r="Q8" s="188"/>
      <c r="R8" s="227" t="s">
        <v>38</v>
      </c>
      <c r="S8" s="225"/>
      <c r="T8" s="225"/>
      <c r="U8" s="228"/>
      <c r="V8" s="155" t="s">
        <v>13</v>
      </c>
      <c r="W8" s="156"/>
      <c r="X8" s="156"/>
      <c r="Y8" s="157"/>
      <c r="Z8" s="155" t="s">
        <v>21</v>
      </c>
      <c r="AA8" s="156"/>
      <c r="AB8" s="156"/>
      <c r="AC8" s="157"/>
      <c r="AD8" s="261"/>
      <c r="AE8" s="262"/>
      <c r="AF8" s="262"/>
      <c r="AG8" s="263"/>
      <c r="AH8" s="120"/>
      <c r="AI8" s="121"/>
      <c r="AJ8" s="121"/>
      <c r="AK8" s="122"/>
      <c r="AL8" s="114"/>
      <c r="AM8" s="115"/>
      <c r="AN8" s="115"/>
      <c r="AO8" s="116"/>
    </row>
    <row r="9" spans="1:45" ht="12.2" customHeight="1">
      <c r="A9" s="5"/>
      <c r="B9" s="35"/>
      <c r="C9" s="36"/>
      <c r="D9" s="36"/>
      <c r="E9" s="37"/>
      <c r="F9" s="32"/>
      <c r="G9" s="33"/>
      <c r="H9" s="33"/>
      <c r="I9" s="38"/>
      <c r="J9" s="35"/>
      <c r="K9" s="36"/>
      <c r="L9" s="36"/>
      <c r="M9" s="37"/>
      <c r="N9" s="42"/>
      <c r="O9" s="36"/>
      <c r="P9" s="50"/>
      <c r="Q9" s="43"/>
      <c r="R9" s="35" t="s">
        <v>40</v>
      </c>
      <c r="S9" s="36">
        <v>2</v>
      </c>
      <c r="T9" s="36"/>
      <c r="U9" s="37">
        <v>3</v>
      </c>
      <c r="V9" s="42"/>
      <c r="W9" s="36"/>
      <c r="X9" s="36"/>
      <c r="Y9" s="43"/>
      <c r="Z9" s="35"/>
      <c r="AA9" s="36"/>
      <c r="AB9" s="36"/>
      <c r="AC9" s="37"/>
      <c r="AD9" s="69"/>
      <c r="AE9" s="70"/>
      <c r="AF9" s="70"/>
      <c r="AG9" s="71"/>
      <c r="AH9" s="26"/>
      <c r="AI9" s="24"/>
      <c r="AJ9" s="24"/>
      <c r="AK9" s="27"/>
      <c r="AL9" s="26"/>
      <c r="AM9" s="24"/>
      <c r="AN9" s="24"/>
      <c r="AO9" s="27"/>
    </row>
    <row r="10" spans="1:45" ht="12.2" customHeight="1">
      <c r="A10" s="7">
        <v>1</v>
      </c>
      <c r="B10" s="250" t="str">
        <f>F4</f>
        <v>5/22</v>
      </c>
      <c r="C10" s="192"/>
      <c r="D10" s="192"/>
      <c r="E10" s="193"/>
      <c r="F10" s="164"/>
      <c r="G10" s="165"/>
      <c r="H10" s="165"/>
      <c r="I10" s="189"/>
      <c r="J10" s="250" t="s">
        <v>51</v>
      </c>
      <c r="K10" s="251"/>
      <c r="L10" s="251"/>
      <c r="M10" s="252"/>
      <c r="N10" s="253" t="s">
        <v>52</v>
      </c>
      <c r="O10" s="251"/>
      <c r="P10" s="251"/>
      <c r="Q10" s="254"/>
      <c r="R10" s="250" t="s">
        <v>43</v>
      </c>
      <c r="S10" s="251"/>
      <c r="T10" s="251"/>
      <c r="U10" s="252"/>
      <c r="V10" s="253" t="s">
        <v>54</v>
      </c>
      <c r="W10" s="251"/>
      <c r="X10" s="251"/>
      <c r="Y10" s="254"/>
      <c r="Z10" s="250" t="s">
        <v>53</v>
      </c>
      <c r="AA10" s="251"/>
      <c r="AB10" s="251"/>
      <c r="AC10" s="252"/>
      <c r="AD10" s="108"/>
      <c r="AE10" s="109"/>
      <c r="AF10" s="109"/>
      <c r="AG10" s="110"/>
      <c r="AH10" s="108"/>
      <c r="AI10" s="109"/>
      <c r="AJ10" s="109"/>
      <c r="AK10" s="110"/>
      <c r="AL10" s="129"/>
      <c r="AM10" s="130"/>
      <c r="AN10" s="130"/>
      <c r="AO10" s="131"/>
    </row>
    <row r="11" spans="1:45" ht="12.2" customHeight="1" thickBot="1">
      <c r="A11" s="151" t="s">
        <v>33</v>
      </c>
      <c r="B11" s="227" t="str">
        <f>F5</f>
        <v>アディダススポーツパーク</v>
      </c>
      <c r="C11" s="225"/>
      <c r="D11" s="225"/>
      <c r="E11" s="228"/>
      <c r="F11" s="152"/>
      <c r="G11" s="153"/>
      <c r="H11" s="153"/>
      <c r="I11" s="190"/>
      <c r="J11" s="155" t="s">
        <v>38</v>
      </c>
      <c r="K11" s="156"/>
      <c r="L11" s="156"/>
      <c r="M11" s="157"/>
      <c r="N11" s="155" t="s">
        <v>20</v>
      </c>
      <c r="O11" s="156"/>
      <c r="P11" s="156"/>
      <c r="Q11" s="157"/>
      <c r="R11" s="155" t="s">
        <v>11</v>
      </c>
      <c r="S11" s="156"/>
      <c r="T11" s="156"/>
      <c r="U11" s="157"/>
      <c r="V11" s="155" t="s">
        <v>10</v>
      </c>
      <c r="W11" s="156"/>
      <c r="X11" s="156"/>
      <c r="Y11" s="157"/>
      <c r="Z11" s="184" t="s">
        <v>21</v>
      </c>
      <c r="AA11" s="185"/>
      <c r="AB11" s="185"/>
      <c r="AC11" s="186"/>
      <c r="AD11" s="258"/>
      <c r="AE11" s="259"/>
      <c r="AF11" s="259"/>
      <c r="AG11" s="260"/>
      <c r="AH11" s="120"/>
      <c r="AI11" s="121"/>
      <c r="AJ11" s="121"/>
      <c r="AK11" s="122"/>
      <c r="AL11" s="114"/>
      <c r="AM11" s="115"/>
      <c r="AN11" s="115"/>
      <c r="AO11" s="116"/>
    </row>
    <row r="12" spans="1:45" ht="12.2" customHeight="1">
      <c r="A12" s="151"/>
      <c r="B12" s="35"/>
      <c r="C12" s="36"/>
      <c r="D12" s="36"/>
      <c r="E12" s="37"/>
      <c r="F12" s="32"/>
      <c r="G12" s="33"/>
      <c r="H12" s="33"/>
      <c r="I12" s="38"/>
      <c r="J12" s="35"/>
      <c r="K12" s="36"/>
      <c r="L12" s="36"/>
      <c r="M12" s="37"/>
      <c r="N12" s="42"/>
      <c r="O12" s="36"/>
      <c r="P12" s="36"/>
      <c r="Q12" s="43"/>
      <c r="R12" s="35"/>
      <c r="S12" s="36"/>
      <c r="T12" s="36"/>
      <c r="U12" s="37"/>
      <c r="V12" s="42"/>
      <c r="W12" s="36"/>
      <c r="X12" s="36"/>
      <c r="Y12" s="43"/>
      <c r="Z12" s="35"/>
      <c r="AA12" s="36"/>
      <c r="AB12" s="36"/>
      <c r="AC12" s="37"/>
      <c r="AD12" s="69"/>
      <c r="AE12" s="70"/>
      <c r="AF12" s="70"/>
      <c r="AG12" s="71"/>
      <c r="AH12" s="26"/>
      <c r="AI12" s="24"/>
      <c r="AJ12" s="24"/>
      <c r="AK12" s="27"/>
      <c r="AL12" s="26"/>
      <c r="AM12" s="24"/>
      <c r="AN12" s="24"/>
      <c r="AO12" s="27"/>
    </row>
    <row r="13" spans="1:45" ht="12.2" customHeight="1">
      <c r="A13" s="7">
        <v>2</v>
      </c>
      <c r="B13" s="250" t="str">
        <f>F7</f>
        <v>8/28</v>
      </c>
      <c r="C13" s="192"/>
      <c r="D13" s="192"/>
      <c r="E13" s="193"/>
      <c r="F13" s="164"/>
      <c r="G13" s="165"/>
      <c r="H13" s="165"/>
      <c r="I13" s="189"/>
      <c r="J13" s="250" t="s">
        <v>57</v>
      </c>
      <c r="K13" s="251"/>
      <c r="L13" s="251"/>
      <c r="M13" s="252"/>
      <c r="N13" s="253" t="s">
        <v>59</v>
      </c>
      <c r="O13" s="251"/>
      <c r="P13" s="251"/>
      <c r="Q13" s="254"/>
      <c r="R13" s="250" t="s">
        <v>61</v>
      </c>
      <c r="S13" s="251"/>
      <c r="T13" s="251"/>
      <c r="U13" s="252"/>
      <c r="V13" s="253" t="s">
        <v>58</v>
      </c>
      <c r="W13" s="251"/>
      <c r="X13" s="251"/>
      <c r="Y13" s="254"/>
      <c r="Z13" s="250" t="s">
        <v>55</v>
      </c>
      <c r="AA13" s="251"/>
      <c r="AB13" s="251"/>
      <c r="AC13" s="252"/>
      <c r="AD13" s="108"/>
      <c r="AE13" s="109"/>
      <c r="AF13" s="109"/>
      <c r="AG13" s="110"/>
      <c r="AH13" s="108"/>
      <c r="AI13" s="109"/>
      <c r="AJ13" s="109"/>
      <c r="AK13" s="110"/>
      <c r="AL13" s="108"/>
      <c r="AM13" s="109"/>
      <c r="AN13" s="109"/>
      <c r="AO13" s="110"/>
    </row>
    <row r="14" spans="1:45" ht="12.2" customHeight="1" thickBot="1">
      <c r="A14" s="8"/>
      <c r="B14" s="194" t="str">
        <f>F8</f>
        <v>宮城県サッカー場C</v>
      </c>
      <c r="C14" s="195"/>
      <c r="D14" s="195"/>
      <c r="E14" s="196"/>
      <c r="F14" s="208"/>
      <c r="G14" s="200"/>
      <c r="H14" s="200"/>
      <c r="I14" s="209"/>
      <c r="J14" s="155" t="s">
        <v>38</v>
      </c>
      <c r="K14" s="156"/>
      <c r="L14" s="156"/>
      <c r="M14" s="157"/>
      <c r="N14" s="155" t="s">
        <v>11</v>
      </c>
      <c r="O14" s="156"/>
      <c r="P14" s="156"/>
      <c r="Q14" s="157"/>
      <c r="R14" s="155" t="s">
        <v>23</v>
      </c>
      <c r="S14" s="156"/>
      <c r="T14" s="156"/>
      <c r="U14" s="157"/>
      <c r="V14" s="155" t="s">
        <v>21</v>
      </c>
      <c r="W14" s="156"/>
      <c r="X14" s="156"/>
      <c r="Y14" s="157"/>
      <c r="Z14" s="155" t="s">
        <v>20</v>
      </c>
      <c r="AA14" s="156"/>
      <c r="AB14" s="156"/>
      <c r="AC14" s="157"/>
      <c r="AD14" s="258"/>
      <c r="AE14" s="259"/>
      <c r="AF14" s="259"/>
      <c r="AG14" s="260"/>
      <c r="AH14" s="120"/>
      <c r="AI14" s="121"/>
      <c r="AJ14" s="121"/>
      <c r="AK14" s="122"/>
      <c r="AL14" s="111"/>
      <c r="AM14" s="112"/>
      <c r="AN14" s="112"/>
      <c r="AO14" s="113"/>
    </row>
    <row r="15" spans="1:45" ht="12.2" customHeight="1">
      <c r="A15" s="9"/>
      <c r="B15" s="55"/>
      <c r="C15" s="63"/>
      <c r="D15" s="63"/>
      <c r="E15" s="64"/>
      <c r="F15" s="51"/>
      <c r="G15" s="63"/>
      <c r="H15" s="63"/>
      <c r="I15" s="65"/>
      <c r="J15" s="67"/>
      <c r="K15" s="66"/>
      <c r="L15" s="66"/>
      <c r="M15" s="68"/>
      <c r="N15" s="51" t="s">
        <v>39</v>
      </c>
      <c r="O15" s="63">
        <v>1</v>
      </c>
      <c r="P15" s="53"/>
      <c r="Q15" s="65">
        <v>0</v>
      </c>
      <c r="R15" s="55"/>
      <c r="S15" s="63"/>
      <c r="T15" s="63"/>
      <c r="U15" s="64"/>
      <c r="V15" s="51"/>
      <c r="W15" s="63"/>
      <c r="X15" s="63"/>
      <c r="Y15" s="65"/>
      <c r="Z15" s="55"/>
      <c r="AA15" s="63"/>
      <c r="AB15" s="63"/>
      <c r="AC15" s="64"/>
      <c r="AD15" s="72"/>
      <c r="AE15" s="73"/>
      <c r="AF15" s="73"/>
      <c r="AG15" s="74"/>
      <c r="AH15" s="20"/>
      <c r="AI15" s="18"/>
      <c r="AJ15" s="18"/>
      <c r="AK15" s="21"/>
      <c r="AL15" s="20"/>
      <c r="AM15" s="18"/>
      <c r="AN15" s="18"/>
      <c r="AO15" s="21"/>
    </row>
    <row r="16" spans="1:45" ht="12.2" customHeight="1">
      <c r="A16" s="7">
        <v>1</v>
      </c>
      <c r="B16" s="250" t="str">
        <f>J4</f>
        <v>6/19</v>
      </c>
      <c r="C16" s="192"/>
      <c r="D16" s="192"/>
      <c r="E16" s="193"/>
      <c r="F16" s="253" t="str">
        <f>J10</f>
        <v>7/10</v>
      </c>
      <c r="G16" s="192"/>
      <c r="H16" s="192"/>
      <c r="I16" s="203"/>
      <c r="J16" s="204"/>
      <c r="K16" s="165"/>
      <c r="L16" s="165"/>
      <c r="M16" s="166"/>
      <c r="N16" s="264" t="s">
        <v>43</v>
      </c>
      <c r="O16" s="265"/>
      <c r="P16" s="265"/>
      <c r="Q16" s="266"/>
      <c r="R16" s="250" t="s">
        <v>45</v>
      </c>
      <c r="S16" s="251"/>
      <c r="T16" s="251"/>
      <c r="U16" s="252"/>
      <c r="V16" s="253" t="s">
        <v>53</v>
      </c>
      <c r="W16" s="251"/>
      <c r="X16" s="251"/>
      <c r="Y16" s="254"/>
      <c r="Z16" s="250" t="s">
        <v>44</v>
      </c>
      <c r="AA16" s="251"/>
      <c r="AB16" s="251"/>
      <c r="AC16" s="252"/>
      <c r="AD16" s="108"/>
      <c r="AE16" s="109"/>
      <c r="AF16" s="109"/>
      <c r="AG16" s="110"/>
      <c r="AH16" s="108"/>
      <c r="AI16" s="109"/>
      <c r="AJ16" s="109"/>
      <c r="AK16" s="110"/>
      <c r="AL16" s="108"/>
      <c r="AM16" s="109"/>
      <c r="AN16" s="109"/>
      <c r="AO16" s="110"/>
    </row>
    <row r="17" spans="1:44" ht="12.2" customHeight="1" thickBot="1">
      <c r="A17" s="151" t="s">
        <v>34</v>
      </c>
      <c r="B17" s="244" t="str">
        <f>J5</f>
        <v>七ヶ浜サッカースタジアム</v>
      </c>
      <c r="C17" s="236"/>
      <c r="D17" s="236"/>
      <c r="E17" s="245"/>
      <c r="F17" s="235" t="str">
        <f>J11</f>
        <v>アディダススポーツパーク</v>
      </c>
      <c r="G17" s="236"/>
      <c r="H17" s="236"/>
      <c r="I17" s="237"/>
      <c r="J17" s="199"/>
      <c r="K17" s="200"/>
      <c r="L17" s="200"/>
      <c r="M17" s="201"/>
      <c r="N17" s="155" t="s">
        <v>11</v>
      </c>
      <c r="O17" s="156"/>
      <c r="P17" s="156"/>
      <c r="Q17" s="157"/>
      <c r="R17" s="155" t="s">
        <v>12</v>
      </c>
      <c r="S17" s="156"/>
      <c r="T17" s="156"/>
      <c r="U17" s="157"/>
      <c r="V17" s="197" t="s">
        <v>21</v>
      </c>
      <c r="W17" s="195"/>
      <c r="X17" s="195"/>
      <c r="Y17" s="198"/>
      <c r="Z17" s="155" t="s">
        <v>23</v>
      </c>
      <c r="AA17" s="156"/>
      <c r="AB17" s="156"/>
      <c r="AC17" s="157"/>
      <c r="AD17" s="258"/>
      <c r="AE17" s="259"/>
      <c r="AF17" s="259"/>
      <c r="AG17" s="260"/>
      <c r="AH17" s="120"/>
      <c r="AI17" s="121"/>
      <c r="AJ17" s="121"/>
      <c r="AK17" s="122"/>
      <c r="AL17" s="111"/>
      <c r="AM17" s="112"/>
      <c r="AN17" s="112"/>
      <c r="AO17" s="113"/>
      <c r="AR17" t="s">
        <v>17</v>
      </c>
    </row>
    <row r="18" spans="1:44" ht="13.7" customHeight="1">
      <c r="A18" s="151"/>
      <c r="B18" s="55"/>
      <c r="C18" s="63"/>
      <c r="D18" s="63"/>
      <c r="E18" s="64"/>
      <c r="F18" s="51"/>
      <c r="G18" s="63"/>
      <c r="H18" s="63"/>
      <c r="I18" s="65"/>
      <c r="J18" s="67"/>
      <c r="K18" s="66"/>
      <c r="L18" s="66"/>
      <c r="M18" s="68"/>
      <c r="N18" s="51"/>
      <c r="O18" s="63"/>
      <c r="P18" s="63"/>
      <c r="Q18" s="65"/>
      <c r="R18" s="55"/>
      <c r="S18" s="63"/>
      <c r="T18" s="63"/>
      <c r="U18" s="64"/>
      <c r="V18" s="51"/>
      <c r="W18" s="63"/>
      <c r="X18" s="63"/>
      <c r="Y18" s="65"/>
      <c r="Z18" s="55"/>
      <c r="AA18" s="63"/>
      <c r="AB18" s="63"/>
      <c r="AC18" s="64"/>
      <c r="AD18" s="72"/>
      <c r="AE18" s="73"/>
      <c r="AF18" s="73"/>
      <c r="AG18" s="74"/>
      <c r="AH18" s="20"/>
      <c r="AI18" s="18"/>
      <c r="AJ18" s="18"/>
      <c r="AK18" s="21"/>
      <c r="AL18" s="20"/>
      <c r="AM18" s="18"/>
      <c r="AN18" s="18"/>
      <c r="AO18" s="21"/>
    </row>
    <row r="19" spans="1:44" ht="12.2" customHeight="1">
      <c r="A19" s="7">
        <v>2</v>
      </c>
      <c r="B19" s="210" t="str">
        <f>J7</f>
        <v>11/6</v>
      </c>
      <c r="C19" s="211"/>
      <c r="D19" s="211"/>
      <c r="E19" s="212"/>
      <c r="F19" s="267" t="str">
        <f>J13</f>
        <v>9/11</v>
      </c>
      <c r="G19" s="211"/>
      <c r="H19" s="211"/>
      <c r="I19" s="214"/>
      <c r="J19" s="215"/>
      <c r="K19" s="216"/>
      <c r="L19" s="216"/>
      <c r="M19" s="217"/>
      <c r="N19" s="267" t="s">
        <v>55</v>
      </c>
      <c r="O19" s="268"/>
      <c r="P19" s="268"/>
      <c r="Q19" s="269"/>
      <c r="R19" s="210" t="s">
        <v>58</v>
      </c>
      <c r="S19" s="268"/>
      <c r="T19" s="268"/>
      <c r="U19" s="270"/>
      <c r="V19" s="267" t="s">
        <v>60</v>
      </c>
      <c r="W19" s="268"/>
      <c r="X19" s="268"/>
      <c r="Y19" s="269"/>
      <c r="Z19" s="210" t="s">
        <v>56</v>
      </c>
      <c r="AA19" s="268"/>
      <c r="AB19" s="268"/>
      <c r="AC19" s="270"/>
      <c r="AD19" s="117"/>
      <c r="AE19" s="118"/>
      <c r="AF19" s="118"/>
      <c r="AG19" s="119"/>
      <c r="AH19" s="117"/>
      <c r="AI19" s="118"/>
      <c r="AJ19" s="118"/>
      <c r="AK19" s="119"/>
      <c r="AL19" s="117"/>
      <c r="AM19" s="118"/>
      <c r="AN19" s="118"/>
      <c r="AO19" s="119"/>
    </row>
    <row r="20" spans="1:44" ht="12.2" customHeight="1" thickBot="1">
      <c r="A20" s="8"/>
      <c r="B20" s="194" t="str">
        <f>J8</f>
        <v>ひとめぼれ補助</v>
      </c>
      <c r="C20" s="195"/>
      <c r="D20" s="195"/>
      <c r="E20" s="196"/>
      <c r="F20" s="235" t="str">
        <f>J14</f>
        <v>アディダススポーツパーク</v>
      </c>
      <c r="G20" s="236"/>
      <c r="H20" s="236"/>
      <c r="I20" s="237"/>
      <c r="J20" s="199"/>
      <c r="K20" s="200"/>
      <c r="L20" s="200"/>
      <c r="M20" s="201"/>
      <c r="N20" s="155" t="s">
        <v>20</v>
      </c>
      <c r="O20" s="156"/>
      <c r="P20" s="156"/>
      <c r="Q20" s="157"/>
      <c r="R20" s="155" t="s">
        <v>21</v>
      </c>
      <c r="S20" s="156"/>
      <c r="T20" s="156"/>
      <c r="U20" s="157"/>
      <c r="V20" s="155" t="s">
        <v>22</v>
      </c>
      <c r="W20" s="156"/>
      <c r="X20" s="156"/>
      <c r="Y20" s="157"/>
      <c r="Z20" s="194" t="s">
        <v>11</v>
      </c>
      <c r="AA20" s="195"/>
      <c r="AB20" s="195"/>
      <c r="AC20" s="196"/>
      <c r="AD20" s="258"/>
      <c r="AE20" s="259"/>
      <c r="AF20" s="259"/>
      <c r="AG20" s="260"/>
      <c r="AH20" s="120"/>
      <c r="AI20" s="121"/>
      <c r="AJ20" s="121"/>
      <c r="AK20" s="122"/>
      <c r="AL20" s="111"/>
      <c r="AM20" s="112"/>
      <c r="AN20" s="112"/>
      <c r="AO20" s="113"/>
    </row>
    <row r="21" spans="1:44" ht="12.2" customHeight="1">
      <c r="A21" s="9"/>
      <c r="B21" s="42"/>
      <c r="C21" s="36"/>
      <c r="D21" s="36"/>
      <c r="E21" s="37"/>
      <c r="F21" s="42"/>
      <c r="G21" s="36"/>
      <c r="H21" s="50"/>
      <c r="I21" s="43"/>
      <c r="J21" s="35" t="s">
        <v>40</v>
      </c>
      <c r="K21" s="36">
        <v>0</v>
      </c>
      <c r="L21" s="62"/>
      <c r="M21" s="37">
        <v>1</v>
      </c>
      <c r="N21" s="32"/>
      <c r="O21" s="33"/>
      <c r="P21" s="33"/>
      <c r="Q21" s="38"/>
      <c r="R21" s="35"/>
      <c r="S21" s="36"/>
      <c r="T21" s="36"/>
      <c r="U21" s="37"/>
      <c r="V21" s="42"/>
      <c r="W21" s="36"/>
      <c r="X21" s="36"/>
      <c r="Y21" s="43"/>
      <c r="Z21" s="35"/>
      <c r="AA21" s="36"/>
      <c r="AB21" s="36"/>
      <c r="AC21" s="37"/>
      <c r="AD21" s="69"/>
      <c r="AE21" s="70"/>
      <c r="AF21" s="70"/>
      <c r="AG21" s="71"/>
      <c r="AH21" s="26"/>
      <c r="AI21" s="24"/>
      <c r="AJ21" s="24"/>
      <c r="AK21" s="27"/>
      <c r="AL21" s="26"/>
      <c r="AM21" s="24"/>
      <c r="AN21" s="24"/>
      <c r="AO21" s="27"/>
    </row>
    <row r="22" spans="1:44" ht="12.2" customHeight="1">
      <c r="A22" s="7">
        <v>1</v>
      </c>
      <c r="B22" s="253" t="str">
        <f>N4</f>
        <v>4/17</v>
      </c>
      <c r="C22" s="192"/>
      <c r="D22" s="192"/>
      <c r="E22" s="193"/>
      <c r="F22" s="253" t="str">
        <f>N10</f>
        <v>7/17</v>
      </c>
      <c r="G22" s="192"/>
      <c r="H22" s="192"/>
      <c r="I22" s="203"/>
      <c r="J22" s="250" t="str">
        <f>N16</f>
        <v>4/10</v>
      </c>
      <c r="K22" s="192"/>
      <c r="L22" s="192"/>
      <c r="M22" s="193"/>
      <c r="N22" s="164"/>
      <c r="O22" s="165"/>
      <c r="P22" s="165"/>
      <c r="Q22" s="189"/>
      <c r="R22" s="250" t="s">
        <v>46</v>
      </c>
      <c r="S22" s="251"/>
      <c r="T22" s="251"/>
      <c r="U22" s="252"/>
      <c r="V22" s="253" t="s">
        <v>50</v>
      </c>
      <c r="W22" s="251"/>
      <c r="X22" s="251"/>
      <c r="Y22" s="254"/>
      <c r="Z22" s="250" t="s">
        <v>54</v>
      </c>
      <c r="AA22" s="251"/>
      <c r="AB22" s="251"/>
      <c r="AC22" s="252"/>
      <c r="AD22" s="108"/>
      <c r="AE22" s="109"/>
      <c r="AF22" s="109"/>
      <c r="AG22" s="110"/>
      <c r="AH22" s="108"/>
      <c r="AI22" s="109"/>
      <c r="AJ22" s="109"/>
      <c r="AK22" s="110"/>
      <c r="AL22" s="108"/>
      <c r="AM22" s="109"/>
      <c r="AN22" s="109"/>
      <c r="AO22" s="110"/>
    </row>
    <row r="23" spans="1:44" ht="12.2" customHeight="1" thickBot="1">
      <c r="A23" s="223" t="s">
        <v>35</v>
      </c>
      <c r="B23" s="155" t="str">
        <f>N5</f>
        <v>ひとめぼれ補助</v>
      </c>
      <c r="C23" s="156"/>
      <c r="D23" s="156"/>
      <c r="E23" s="157"/>
      <c r="F23" s="187" t="str">
        <f>N11</f>
        <v>松島FBC人工芝1</v>
      </c>
      <c r="G23" s="185"/>
      <c r="H23" s="185"/>
      <c r="I23" s="188"/>
      <c r="J23" s="184" t="str">
        <f>N17</f>
        <v>宮城県サッカー場C</v>
      </c>
      <c r="K23" s="185"/>
      <c r="L23" s="185"/>
      <c r="M23" s="186"/>
      <c r="N23" s="152"/>
      <c r="O23" s="153"/>
      <c r="P23" s="153"/>
      <c r="Q23" s="190"/>
      <c r="R23" s="155" t="s">
        <v>38</v>
      </c>
      <c r="S23" s="156"/>
      <c r="T23" s="156"/>
      <c r="U23" s="157"/>
      <c r="V23" s="155" t="s">
        <v>10</v>
      </c>
      <c r="W23" s="156"/>
      <c r="X23" s="156"/>
      <c r="Y23" s="157"/>
      <c r="Z23" s="155" t="s">
        <v>10</v>
      </c>
      <c r="AA23" s="156"/>
      <c r="AB23" s="156"/>
      <c r="AC23" s="157"/>
      <c r="AD23" s="258"/>
      <c r="AE23" s="259"/>
      <c r="AF23" s="259"/>
      <c r="AG23" s="260"/>
      <c r="AH23" s="114"/>
      <c r="AI23" s="115"/>
      <c r="AJ23" s="115"/>
      <c r="AK23" s="116"/>
      <c r="AL23" s="114"/>
      <c r="AM23" s="115"/>
      <c r="AN23" s="115"/>
      <c r="AO23" s="116"/>
    </row>
    <row r="24" spans="1:44" ht="12.2" customHeight="1">
      <c r="A24" s="223"/>
      <c r="B24" s="60"/>
      <c r="C24" s="58"/>
      <c r="D24" s="58"/>
      <c r="E24" s="59"/>
      <c r="F24" s="60"/>
      <c r="G24" s="58"/>
      <c r="H24" s="58"/>
      <c r="I24" s="61"/>
      <c r="J24" s="57"/>
      <c r="K24" s="58"/>
      <c r="L24" s="58"/>
      <c r="M24" s="59"/>
      <c r="N24" s="44"/>
      <c r="O24" s="45"/>
      <c r="P24" s="45"/>
      <c r="Q24" s="46"/>
      <c r="R24" s="57"/>
      <c r="S24" s="58"/>
      <c r="T24" s="58"/>
      <c r="U24" s="59"/>
      <c r="V24" s="60"/>
      <c r="W24" s="58"/>
      <c r="X24" s="58"/>
      <c r="Y24" s="61"/>
      <c r="Z24" s="57"/>
      <c r="AA24" s="58"/>
      <c r="AB24" s="58"/>
      <c r="AC24" s="59"/>
      <c r="AD24" s="75"/>
      <c r="AE24" s="76"/>
      <c r="AF24" s="76"/>
      <c r="AG24" s="77"/>
      <c r="AH24" s="29"/>
      <c r="AI24" s="30"/>
      <c r="AJ24" s="30"/>
      <c r="AK24" s="31"/>
      <c r="AL24" s="29"/>
      <c r="AM24" s="30"/>
      <c r="AN24" s="30"/>
      <c r="AO24" s="31"/>
    </row>
    <row r="25" spans="1:44" ht="12.2" customHeight="1">
      <c r="A25" s="7">
        <v>2</v>
      </c>
      <c r="B25" s="253" t="str">
        <f>N7</f>
        <v>7/24</v>
      </c>
      <c r="C25" s="192"/>
      <c r="D25" s="192"/>
      <c r="E25" s="193"/>
      <c r="F25" s="253" t="str">
        <f>N13</f>
        <v>10/2</v>
      </c>
      <c r="G25" s="192"/>
      <c r="H25" s="192"/>
      <c r="I25" s="203"/>
      <c r="J25" s="250" t="str">
        <f>N19</f>
        <v>8/21</v>
      </c>
      <c r="K25" s="192"/>
      <c r="L25" s="192"/>
      <c r="M25" s="193"/>
      <c r="N25" s="164"/>
      <c r="O25" s="165"/>
      <c r="P25" s="165"/>
      <c r="Q25" s="189"/>
      <c r="R25" s="250" t="s">
        <v>62</v>
      </c>
      <c r="S25" s="251"/>
      <c r="T25" s="251"/>
      <c r="U25" s="252"/>
      <c r="V25" s="253" t="s">
        <v>57</v>
      </c>
      <c r="W25" s="251"/>
      <c r="X25" s="251"/>
      <c r="Y25" s="254"/>
      <c r="Z25" s="250" t="s">
        <v>60</v>
      </c>
      <c r="AA25" s="251"/>
      <c r="AB25" s="251"/>
      <c r="AC25" s="252"/>
      <c r="AD25" s="108"/>
      <c r="AE25" s="109"/>
      <c r="AF25" s="109"/>
      <c r="AG25" s="110"/>
      <c r="AH25" s="108"/>
      <c r="AI25" s="109"/>
      <c r="AJ25" s="109"/>
      <c r="AK25" s="110"/>
      <c r="AL25" s="108"/>
      <c r="AM25" s="109"/>
      <c r="AN25" s="109"/>
      <c r="AO25" s="110"/>
    </row>
    <row r="26" spans="1:44" ht="12.2" customHeight="1" thickBot="1">
      <c r="A26" s="8"/>
      <c r="B26" s="197" t="str">
        <f>N8</f>
        <v>松島FBC人工芝1</v>
      </c>
      <c r="C26" s="195"/>
      <c r="D26" s="195"/>
      <c r="E26" s="196"/>
      <c r="F26" s="197" t="str">
        <f>N14</f>
        <v>宮城県サッカー場C</v>
      </c>
      <c r="G26" s="195"/>
      <c r="H26" s="195"/>
      <c r="I26" s="198"/>
      <c r="J26" s="194" t="str">
        <f>N20</f>
        <v>松島FBC人工芝1</v>
      </c>
      <c r="K26" s="195"/>
      <c r="L26" s="195"/>
      <c r="M26" s="196"/>
      <c r="N26" s="208"/>
      <c r="O26" s="200"/>
      <c r="P26" s="200"/>
      <c r="Q26" s="209"/>
      <c r="R26" s="155" t="s">
        <v>23</v>
      </c>
      <c r="S26" s="156"/>
      <c r="T26" s="156"/>
      <c r="U26" s="157"/>
      <c r="V26" s="155" t="s">
        <v>38</v>
      </c>
      <c r="W26" s="156"/>
      <c r="X26" s="156"/>
      <c r="Y26" s="157"/>
      <c r="Z26" s="155" t="s">
        <v>23</v>
      </c>
      <c r="AA26" s="156"/>
      <c r="AB26" s="156"/>
      <c r="AC26" s="157"/>
      <c r="AD26" s="258"/>
      <c r="AE26" s="259"/>
      <c r="AF26" s="259"/>
      <c r="AG26" s="260"/>
      <c r="AH26" s="120"/>
      <c r="AI26" s="121"/>
      <c r="AJ26" s="121"/>
      <c r="AK26" s="122"/>
      <c r="AL26" s="111"/>
      <c r="AM26" s="112"/>
      <c r="AN26" s="112"/>
      <c r="AO26" s="113"/>
    </row>
    <row r="27" spans="1:44" ht="12.2" customHeight="1">
      <c r="A27" s="9"/>
      <c r="B27" s="55"/>
      <c r="C27" s="63"/>
      <c r="D27" s="63"/>
      <c r="E27" s="64"/>
      <c r="F27" s="51" t="s">
        <v>39</v>
      </c>
      <c r="G27" s="63">
        <v>3</v>
      </c>
      <c r="H27" s="63"/>
      <c r="I27" s="65">
        <v>2</v>
      </c>
      <c r="J27" s="55"/>
      <c r="K27" s="63"/>
      <c r="L27" s="63"/>
      <c r="M27" s="64"/>
      <c r="N27" s="51"/>
      <c r="O27" s="63"/>
      <c r="P27" s="63"/>
      <c r="Q27" s="65"/>
      <c r="R27" s="67"/>
      <c r="S27" s="66"/>
      <c r="T27" s="66"/>
      <c r="U27" s="68"/>
      <c r="V27" s="51"/>
      <c r="W27" s="63"/>
      <c r="X27" s="63"/>
      <c r="Y27" s="65"/>
      <c r="Z27" s="55"/>
      <c r="AA27" s="63"/>
      <c r="AB27" s="63"/>
      <c r="AC27" s="64"/>
      <c r="AD27" s="72"/>
      <c r="AE27" s="73"/>
      <c r="AF27" s="73"/>
      <c r="AG27" s="74"/>
      <c r="AH27" s="20"/>
      <c r="AI27" s="18"/>
      <c r="AJ27" s="18"/>
      <c r="AK27" s="21"/>
      <c r="AL27" s="20"/>
      <c r="AM27" s="18"/>
      <c r="AN27" s="18"/>
      <c r="AO27" s="21"/>
    </row>
    <row r="28" spans="1:44" ht="12.2" customHeight="1">
      <c r="A28" s="7">
        <v>1</v>
      </c>
      <c r="B28" s="250" t="str">
        <f>R4</f>
        <v>6/5</v>
      </c>
      <c r="C28" s="192"/>
      <c r="D28" s="192"/>
      <c r="E28" s="193"/>
      <c r="F28" s="253" t="str">
        <f>R10</f>
        <v>4/10</v>
      </c>
      <c r="G28" s="192"/>
      <c r="H28" s="192"/>
      <c r="I28" s="203"/>
      <c r="J28" s="250" t="str">
        <f>R16</f>
        <v>5/15</v>
      </c>
      <c r="K28" s="192"/>
      <c r="L28" s="192"/>
      <c r="M28" s="193"/>
      <c r="N28" s="253" t="str">
        <f>R22</f>
        <v>5/22</v>
      </c>
      <c r="O28" s="192"/>
      <c r="P28" s="192"/>
      <c r="Q28" s="203"/>
      <c r="R28" s="204"/>
      <c r="S28" s="165"/>
      <c r="T28" s="165"/>
      <c r="U28" s="166"/>
      <c r="V28" s="253" t="s">
        <v>51</v>
      </c>
      <c r="W28" s="251"/>
      <c r="X28" s="251"/>
      <c r="Y28" s="254"/>
      <c r="Z28" s="250" t="s">
        <v>52</v>
      </c>
      <c r="AA28" s="251"/>
      <c r="AB28" s="251"/>
      <c r="AC28" s="252"/>
      <c r="AD28" s="108"/>
      <c r="AE28" s="109"/>
      <c r="AF28" s="109"/>
      <c r="AG28" s="110"/>
      <c r="AH28" s="108"/>
      <c r="AI28" s="109"/>
      <c r="AJ28" s="109"/>
      <c r="AK28" s="110"/>
      <c r="AL28" s="108"/>
      <c r="AM28" s="109"/>
      <c r="AN28" s="109"/>
      <c r="AO28" s="110"/>
    </row>
    <row r="29" spans="1:44" ht="12.2" customHeight="1" thickBot="1">
      <c r="A29" s="151" t="s">
        <v>42</v>
      </c>
      <c r="B29" s="155" t="str">
        <f>R5</f>
        <v>宮城県サッカー場Ｂ</v>
      </c>
      <c r="C29" s="156"/>
      <c r="D29" s="156"/>
      <c r="E29" s="157"/>
      <c r="F29" s="187" t="str">
        <f>R11</f>
        <v>宮城県サッカー場C</v>
      </c>
      <c r="G29" s="185"/>
      <c r="H29" s="185"/>
      <c r="I29" s="188"/>
      <c r="J29" s="155" t="str">
        <f>R17</f>
        <v>泉サッカー場東G</v>
      </c>
      <c r="K29" s="156"/>
      <c r="L29" s="156"/>
      <c r="M29" s="157"/>
      <c r="N29" s="224" t="str">
        <f>R23</f>
        <v>アディダススポーツパーク</v>
      </c>
      <c r="O29" s="225"/>
      <c r="P29" s="225"/>
      <c r="Q29" s="226"/>
      <c r="R29" s="229"/>
      <c r="S29" s="153"/>
      <c r="T29" s="153"/>
      <c r="U29" s="154"/>
      <c r="V29" s="224" t="s">
        <v>38</v>
      </c>
      <c r="W29" s="225"/>
      <c r="X29" s="225"/>
      <c r="Y29" s="226"/>
      <c r="Z29" s="155" t="s">
        <v>20</v>
      </c>
      <c r="AA29" s="156"/>
      <c r="AB29" s="156"/>
      <c r="AC29" s="157"/>
      <c r="AD29" s="258"/>
      <c r="AE29" s="259"/>
      <c r="AF29" s="259"/>
      <c r="AG29" s="260"/>
      <c r="AH29" s="114"/>
      <c r="AI29" s="115"/>
      <c r="AJ29" s="115"/>
      <c r="AK29" s="116"/>
      <c r="AL29" s="114"/>
      <c r="AM29" s="115"/>
      <c r="AN29" s="115"/>
      <c r="AO29" s="116"/>
    </row>
    <row r="30" spans="1:44" ht="12.2" customHeight="1">
      <c r="A30" s="151"/>
      <c r="B30" s="35"/>
      <c r="C30" s="36"/>
      <c r="D30" s="36"/>
      <c r="E30" s="37"/>
      <c r="F30" s="42"/>
      <c r="G30" s="36"/>
      <c r="H30" s="36"/>
      <c r="I30" s="43"/>
      <c r="J30" s="35"/>
      <c r="K30" s="36"/>
      <c r="L30" s="36"/>
      <c r="M30" s="37"/>
      <c r="N30" s="42"/>
      <c r="O30" s="36"/>
      <c r="P30" s="36"/>
      <c r="Q30" s="43"/>
      <c r="R30" s="47"/>
      <c r="S30" s="33"/>
      <c r="T30" s="33"/>
      <c r="U30" s="34"/>
      <c r="V30" s="42"/>
      <c r="W30" s="36"/>
      <c r="X30" s="36"/>
      <c r="Y30" s="43"/>
      <c r="Z30" s="35"/>
      <c r="AA30" s="36"/>
      <c r="AB30" s="36"/>
      <c r="AC30" s="37"/>
      <c r="AD30" s="69"/>
      <c r="AE30" s="70"/>
      <c r="AF30" s="70"/>
      <c r="AG30" s="71"/>
      <c r="AH30" s="26"/>
      <c r="AI30" s="24"/>
      <c r="AJ30" s="24"/>
      <c r="AK30" s="27"/>
      <c r="AL30" s="26"/>
      <c r="AM30" s="24"/>
      <c r="AN30" s="24"/>
      <c r="AO30" s="27"/>
    </row>
    <row r="31" spans="1:44" ht="12.2" customHeight="1">
      <c r="A31" s="7">
        <v>2</v>
      </c>
      <c r="B31" s="250" t="str">
        <f>R7</f>
        <v>9/11</v>
      </c>
      <c r="C31" s="192"/>
      <c r="D31" s="192"/>
      <c r="E31" s="193"/>
      <c r="F31" s="253" t="str">
        <f>R13</f>
        <v>11/6</v>
      </c>
      <c r="G31" s="192"/>
      <c r="H31" s="192"/>
      <c r="I31" s="203"/>
      <c r="J31" s="250" t="str">
        <f>R19</f>
        <v>9/18</v>
      </c>
      <c r="K31" s="192"/>
      <c r="L31" s="192"/>
      <c r="M31" s="193"/>
      <c r="N31" s="253" t="str">
        <f>R25</f>
        <v>11/13</v>
      </c>
      <c r="O31" s="192"/>
      <c r="P31" s="192"/>
      <c r="Q31" s="203"/>
      <c r="R31" s="204"/>
      <c r="S31" s="165"/>
      <c r="T31" s="165"/>
      <c r="U31" s="166"/>
      <c r="V31" s="253" t="s">
        <v>56</v>
      </c>
      <c r="W31" s="251"/>
      <c r="X31" s="251"/>
      <c r="Y31" s="254"/>
      <c r="Z31" s="250" t="s">
        <v>59</v>
      </c>
      <c r="AA31" s="251"/>
      <c r="AB31" s="251"/>
      <c r="AC31" s="252"/>
      <c r="AD31" s="108"/>
      <c r="AE31" s="109"/>
      <c r="AF31" s="109"/>
      <c r="AG31" s="110"/>
      <c r="AH31" s="108"/>
      <c r="AI31" s="109"/>
      <c r="AJ31" s="109"/>
      <c r="AK31" s="110"/>
      <c r="AL31" s="108"/>
      <c r="AM31" s="109"/>
      <c r="AN31" s="109"/>
      <c r="AO31" s="110"/>
    </row>
    <row r="32" spans="1:44" ht="12.2" customHeight="1" thickBot="1">
      <c r="A32" s="8"/>
      <c r="B32" s="227" t="str">
        <f>R8</f>
        <v>アディダススポーツパーク</v>
      </c>
      <c r="C32" s="225"/>
      <c r="D32" s="225"/>
      <c r="E32" s="228"/>
      <c r="F32" s="187" t="str">
        <f>R14</f>
        <v>ひとめぼれ補助</v>
      </c>
      <c r="G32" s="185"/>
      <c r="H32" s="185"/>
      <c r="I32" s="188"/>
      <c r="J32" s="184" t="str">
        <f>R20</f>
        <v>松島FBC人工芝2</v>
      </c>
      <c r="K32" s="185"/>
      <c r="L32" s="185"/>
      <c r="M32" s="186"/>
      <c r="N32" s="187" t="str">
        <f>R26</f>
        <v>ひとめぼれ補助</v>
      </c>
      <c r="O32" s="185"/>
      <c r="P32" s="185"/>
      <c r="Q32" s="188"/>
      <c r="R32" s="229"/>
      <c r="S32" s="153"/>
      <c r="T32" s="153"/>
      <c r="U32" s="154"/>
      <c r="V32" s="187" t="s">
        <v>11</v>
      </c>
      <c r="W32" s="185"/>
      <c r="X32" s="185"/>
      <c r="Y32" s="188"/>
      <c r="Z32" s="155" t="s">
        <v>11</v>
      </c>
      <c r="AA32" s="156"/>
      <c r="AB32" s="156"/>
      <c r="AC32" s="157"/>
      <c r="AD32" s="258"/>
      <c r="AE32" s="259"/>
      <c r="AF32" s="259"/>
      <c r="AG32" s="260"/>
      <c r="AH32" s="120"/>
      <c r="AI32" s="121"/>
      <c r="AJ32" s="121"/>
      <c r="AK32" s="122"/>
      <c r="AL32" s="114"/>
      <c r="AM32" s="115"/>
      <c r="AN32" s="115"/>
      <c r="AO32" s="116"/>
    </row>
    <row r="33" spans="1:41" ht="12.2" customHeight="1">
      <c r="A33" s="5"/>
      <c r="B33" s="35" t="s">
        <v>40</v>
      </c>
      <c r="C33" s="36">
        <v>2</v>
      </c>
      <c r="D33" s="36"/>
      <c r="E33" s="37">
        <v>3</v>
      </c>
      <c r="F33" s="42"/>
      <c r="G33" s="36"/>
      <c r="H33" s="36"/>
      <c r="I33" s="43"/>
      <c r="J33" s="35"/>
      <c r="K33" s="36"/>
      <c r="L33" s="36"/>
      <c r="M33" s="37"/>
      <c r="N33" s="42"/>
      <c r="O33" s="36"/>
      <c r="P33" s="36"/>
      <c r="Q33" s="43"/>
      <c r="R33" s="35"/>
      <c r="S33" s="36"/>
      <c r="T33" s="36"/>
      <c r="U33" s="37"/>
      <c r="V33" s="32"/>
      <c r="W33" s="33"/>
      <c r="X33" s="33"/>
      <c r="Y33" s="38"/>
      <c r="Z33" s="35"/>
      <c r="AA33" s="36"/>
      <c r="AB33" s="36"/>
      <c r="AC33" s="37"/>
      <c r="AD33" s="69"/>
      <c r="AE33" s="70"/>
      <c r="AF33" s="70"/>
      <c r="AG33" s="71"/>
      <c r="AH33" s="26"/>
      <c r="AI33" s="24"/>
      <c r="AJ33" s="24"/>
      <c r="AK33" s="27"/>
      <c r="AL33" s="26"/>
      <c r="AM33" s="24"/>
      <c r="AN33" s="24"/>
      <c r="AO33" s="27"/>
    </row>
    <row r="34" spans="1:41" ht="12.2" customHeight="1">
      <c r="A34" s="7">
        <v>1</v>
      </c>
      <c r="B34" s="210" t="str">
        <f>V4</f>
        <v>4/10</v>
      </c>
      <c r="C34" s="211"/>
      <c r="D34" s="211"/>
      <c r="E34" s="212"/>
      <c r="F34" s="267" t="str">
        <f>V10</f>
        <v>8/14</v>
      </c>
      <c r="G34" s="211"/>
      <c r="H34" s="211"/>
      <c r="I34" s="214"/>
      <c r="J34" s="210" t="str">
        <f>V16</f>
        <v>7/24</v>
      </c>
      <c r="K34" s="211"/>
      <c r="L34" s="211"/>
      <c r="M34" s="212"/>
      <c r="N34" s="267" t="str">
        <f>V22</f>
        <v>7/3</v>
      </c>
      <c r="O34" s="211"/>
      <c r="P34" s="211"/>
      <c r="Q34" s="214"/>
      <c r="R34" s="210" t="str">
        <f>V28</f>
        <v>7/10</v>
      </c>
      <c r="S34" s="211"/>
      <c r="T34" s="211"/>
      <c r="U34" s="212"/>
      <c r="V34" s="231"/>
      <c r="W34" s="216"/>
      <c r="X34" s="216"/>
      <c r="Y34" s="232"/>
      <c r="Z34" s="210" t="s">
        <v>47</v>
      </c>
      <c r="AA34" s="268"/>
      <c r="AB34" s="268"/>
      <c r="AC34" s="270"/>
      <c r="AD34" s="117"/>
      <c r="AE34" s="118"/>
      <c r="AF34" s="118"/>
      <c r="AG34" s="119"/>
      <c r="AH34" s="117"/>
      <c r="AI34" s="118"/>
      <c r="AJ34" s="118"/>
      <c r="AK34" s="119"/>
      <c r="AL34" s="117"/>
      <c r="AM34" s="118"/>
      <c r="AN34" s="118"/>
      <c r="AO34" s="119"/>
    </row>
    <row r="35" spans="1:41" ht="12.2" customHeight="1" thickBot="1">
      <c r="A35" s="151" t="s">
        <v>36</v>
      </c>
      <c r="B35" s="184" t="str">
        <f>V5</f>
        <v>宮城県サッカー場C</v>
      </c>
      <c r="C35" s="185"/>
      <c r="D35" s="185"/>
      <c r="E35" s="186"/>
      <c r="F35" s="155" t="str">
        <f>V11</f>
        <v>宮城県サッカー場Ｂ</v>
      </c>
      <c r="G35" s="156"/>
      <c r="H35" s="156"/>
      <c r="I35" s="157"/>
      <c r="J35" s="184" t="str">
        <f>V17</f>
        <v>松島FBC人工芝2</v>
      </c>
      <c r="K35" s="185"/>
      <c r="L35" s="185"/>
      <c r="M35" s="186"/>
      <c r="N35" s="187" t="str">
        <f>V23</f>
        <v>宮城県サッカー場Ｂ</v>
      </c>
      <c r="O35" s="185"/>
      <c r="P35" s="185"/>
      <c r="Q35" s="188"/>
      <c r="R35" s="227" t="str">
        <f>V29</f>
        <v>アディダススポーツパーク</v>
      </c>
      <c r="S35" s="225"/>
      <c r="T35" s="225"/>
      <c r="U35" s="228"/>
      <c r="V35" s="152"/>
      <c r="W35" s="153"/>
      <c r="X35" s="153"/>
      <c r="Y35" s="190"/>
      <c r="Z35" s="155" t="s">
        <v>15</v>
      </c>
      <c r="AA35" s="156"/>
      <c r="AB35" s="156"/>
      <c r="AC35" s="157"/>
      <c r="AD35" s="258"/>
      <c r="AE35" s="259"/>
      <c r="AF35" s="259"/>
      <c r="AG35" s="260"/>
      <c r="AH35" s="120"/>
      <c r="AI35" s="121"/>
      <c r="AJ35" s="121"/>
      <c r="AK35" s="122"/>
      <c r="AL35" s="114"/>
      <c r="AM35" s="115"/>
      <c r="AN35" s="115"/>
      <c r="AO35" s="116"/>
    </row>
    <row r="36" spans="1:41" ht="12.2" customHeight="1">
      <c r="A36" s="151"/>
      <c r="B36" s="35"/>
      <c r="C36" s="36"/>
      <c r="D36" s="36"/>
      <c r="E36" s="37"/>
      <c r="F36" s="42"/>
      <c r="G36" s="36"/>
      <c r="H36" s="36"/>
      <c r="I36" s="43"/>
      <c r="J36" s="35"/>
      <c r="K36" s="36"/>
      <c r="L36" s="36"/>
      <c r="M36" s="37"/>
      <c r="N36" s="42"/>
      <c r="O36" s="36"/>
      <c r="P36" s="36"/>
      <c r="Q36" s="43"/>
      <c r="R36" s="35"/>
      <c r="S36" s="36"/>
      <c r="T36" s="36"/>
      <c r="U36" s="37"/>
      <c r="V36" s="32"/>
      <c r="W36" s="33"/>
      <c r="X36" s="33"/>
      <c r="Y36" s="38"/>
      <c r="Z36" s="35"/>
      <c r="AA36" s="36"/>
      <c r="AB36" s="36"/>
      <c r="AC36" s="37"/>
      <c r="AD36" s="69"/>
      <c r="AE36" s="70"/>
      <c r="AF36" s="70"/>
      <c r="AG36" s="71"/>
      <c r="AH36" s="26"/>
      <c r="AI36" s="24"/>
      <c r="AJ36" s="24"/>
      <c r="AK36" s="27"/>
      <c r="AL36" s="26"/>
      <c r="AM36" s="24"/>
      <c r="AN36" s="24"/>
      <c r="AO36" s="27"/>
    </row>
    <row r="37" spans="1:41" ht="12.2" customHeight="1">
      <c r="A37" s="7">
        <v>2</v>
      </c>
      <c r="B37" s="250" t="str">
        <f>V7</f>
        <v>8/21</v>
      </c>
      <c r="C37" s="192"/>
      <c r="D37" s="192"/>
      <c r="E37" s="193"/>
      <c r="F37" s="253" t="str">
        <f>V13</f>
        <v>9/18</v>
      </c>
      <c r="G37" s="192"/>
      <c r="H37" s="192"/>
      <c r="I37" s="203"/>
      <c r="J37" s="250" t="str">
        <f>V19</f>
        <v>10/23</v>
      </c>
      <c r="K37" s="192"/>
      <c r="L37" s="192"/>
      <c r="M37" s="193"/>
      <c r="N37" s="253" t="str">
        <f>V25</f>
        <v>9/11</v>
      </c>
      <c r="O37" s="192"/>
      <c r="P37" s="192"/>
      <c r="Q37" s="203"/>
      <c r="R37" s="250" t="str">
        <f>V31</f>
        <v>8/28</v>
      </c>
      <c r="S37" s="192"/>
      <c r="T37" s="192"/>
      <c r="U37" s="193"/>
      <c r="V37" s="164"/>
      <c r="W37" s="165"/>
      <c r="X37" s="165"/>
      <c r="Y37" s="189"/>
      <c r="Z37" s="250" t="s">
        <v>61</v>
      </c>
      <c r="AA37" s="251"/>
      <c r="AB37" s="251"/>
      <c r="AC37" s="252"/>
      <c r="AD37" s="108"/>
      <c r="AE37" s="109"/>
      <c r="AF37" s="109"/>
      <c r="AG37" s="110"/>
      <c r="AH37" s="108"/>
      <c r="AI37" s="109"/>
      <c r="AJ37" s="109"/>
      <c r="AK37" s="110"/>
      <c r="AL37" s="108"/>
      <c r="AM37" s="109"/>
      <c r="AN37" s="109"/>
      <c r="AO37" s="110"/>
    </row>
    <row r="38" spans="1:41" ht="12.2" customHeight="1" thickBot="1">
      <c r="A38" s="8"/>
      <c r="B38" s="244" t="str">
        <f>V8</f>
        <v>加美町陶芸の里運動公園</v>
      </c>
      <c r="C38" s="236"/>
      <c r="D38" s="236"/>
      <c r="E38" s="245"/>
      <c r="F38" s="197" t="str">
        <f>V14</f>
        <v>松島FBC人工芝2</v>
      </c>
      <c r="G38" s="195"/>
      <c r="H38" s="195"/>
      <c r="I38" s="198"/>
      <c r="J38" s="194" t="str">
        <f>V20</f>
        <v>松島運動公園</v>
      </c>
      <c r="K38" s="195"/>
      <c r="L38" s="195"/>
      <c r="M38" s="196"/>
      <c r="N38" s="235" t="str">
        <f>V26</f>
        <v>アディダススポーツパーク</v>
      </c>
      <c r="O38" s="236"/>
      <c r="P38" s="236"/>
      <c r="Q38" s="237"/>
      <c r="R38" s="194" t="str">
        <f>V32</f>
        <v>宮城県サッカー場C</v>
      </c>
      <c r="S38" s="195"/>
      <c r="T38" s="195"/>
      <c r="U38" s="196"/>
      <c r="V38" s="208"/>
      <c r="W38" s="200"/>
      <c r="X38" s="200"/>
      <c r="Y38" s="209"/>
      <c r="Z38" s="155" t="s">
        <v>13</v>
      </c>
      <c r="AA38" s="156"/>
      <c r="AB38" s="156"/>
      <c r="AC38" s="157"/>
      <c r="AD38" s="258"/>
      <c r="AE38" s="259"/>
      <c r="AF38" s="259"/>
      <c r="AG38" s="260"/>
      <c r="AH38" s="120"/>
      <c r="AI38" s="121"/>
      <c r="AJ38" s="121"/>
      <c r="AK38" s="122"/>
      <c r="AL38" s="111"/>
      <c r="AM38" s="112"/>
      <c r="AN38" s="112"/>
      <c r="AO38" s="113"/>
    </row>
    <row r="39" spans="1:41" ht="12.2" customHeight="1">
      <c r="A39" s="9"/>
      <c r="B39" s="55"/>
      <c r="C39" s="63"/>
      <c r="D39" s="63"/>
      <c r="E39" s="64"/>
      <c r="F39" s="51"/>
      <c r="G39" s="63"/>
      <c r="H39" s="63"/>
      <c r="I39" s="65"/>
      <c r="J39" s="55"/>
      <c r="K39" s="63"/>
      <c r="L39" s="63"/>
      <c r="M39" s="64"/>
      <c r="N39" s="51"/>
      <c r="O39" s="63"/>
      <c r="P39" s="63"/>
      <c r="Q39" s="65"/>
      <c r="R39" s="55"/>
      <c r="S39" s="63"/>
      <c r="T39" s="63"/>
      <c r="U39" s="64"/>
      <c r="V39" s="51"/>
      <c r="W39" s="63"/>
      <c r="X39" s="63"/>
      <c r="Y39" s="65"/>
      <c r="Z39" s="67"/>
      <c r="AA39" s="66"/>
      <c r="AB39" s="66"/>
      <c r="AC39" s="68"/>
      <c r="AD39" s="72"/>
      <c r="AE39" s="73"/>
      <c r="AF39" s="73"/>
      <c r="AG39" s="74"/>
      <c r="AH39" s="20"/>
      <c r="AI39" s="18"/>
      <c r="AJ39" s="18"/>
      <c r="AK39" s="21"/>
      <c r="AL39" s="20"/>
      <c r="AM39" s="18"/>
      <c r="AN39" s="18"/>
      <c r="AO39" s="21"/>
    </row>
    <row r="40" spans="1:41" ht="12.2" customHeight="1">
      <c r="A40" s="7">
        <v>1</v>
      </c>
      <c r="B40" s="271" t="str">
        <f>Z4</f>
        <v>7/10</v>
      </c>
      <c r="C40" s="185"/>
      <c r="D40" s="185"/>
      <c r="E40" s="186"/>
      <c r="F40" s="272" t="str">
        <f>Z10</f>
        <v>7/24</v>
      </c>
      <c r="G40" s="185"/>
      <c r="H40" s="185"/>
      <c r="I40" s="188"/>
      <c r="J40" s="250" t="str">
        <f>Z16</f>
        <v>4/17</v>
      </c>
      <c r="K40" s="192"/>
      <c r="L40" s="192"/>
      <c r="M40" s="193"/>
      <c r="N40" s="253" t="str">
        <f>Z22</f>
        <v>8/14</v>
      </c>
      <c r="O40" s="192"/>
      <c r="P40" s="192"/>
      <c r="Q40" s="203"/>
      <c r="R40" s="250" t="str">
        <f>Z28</f>
        <v>7/17</v>
      </c>
      <c r="S40" s="192"/>
      <c r="T40" s="192"/>
      <c r="U40" s="193"/>
      <c r="V40" s="253" t="str">
        <f>Z34</f>
        <v>5/27</v>
      </c>
      <c r="W40" s="192"/>
      <c r="X40" s="192"/>
      <c r="Y40" s="203"/>
      <c r="Z40" s="204"/>
      <c r="AA40" s="165"/>
      <c r="AB40" s="165"/>
      <c r="AC40" s="166"/>
      <c r="AD40" s="108"/>
      <c r="AE40" s="109"/>
      <c r="AF40" s="109"/>
      <c r="AG40" s="110"/>
      <c r="AH40" s="108"/>
      <c r="AI40" s="109"/>
      <c r="AJ40" s="109"/>
      <c r="AK40" s="110"/>
      <c r="AL40" s="108"/>
      <c r="AM40" s="109"/>
      <c r="AN40" s="109"/>
      <c r="AO40" s="110"/>
    </row>
    <row r="41" spans="1:41" ht="12.2" customHeight="1" thickBot="1">
      <c r="A41" s="223" t="s">
        <v>37</v>
      </c>
      <c r="B41" s="155" t="str">
        <f>Z5</f>
        <v>アディダススポーツパーク</v>
      </c>
      <c r="C41" s="156"/>
      <c r="D41" s="156"/>
      <c r="E41" s="157"/>
      <c r="F41" s="187" t="str">
        <f>Z11</f>
        <v>松島FBC人工芝2</v>
      </c>
      <c r="G41" s="185"/>
      <c r="H41" s="185"/>
      <c r="I41" s="188"/>
      <c r="J41" s="184" t="str">
        <f>Z17</f>
        <v>ひとめぼれ補助</v>
      </c>
      <c r="K41" s="185"/>
      <c r="L41" s="185"/>
      <c r="M41" s="186"/>
      <c r="N41" s="187" t="str">
        <f>Z23</f>
        <v>宮城県サッカー場Ｂ</v>
      </c>
      <c r="O41" s="185"/>
      <c r="P41" s="185"/>
      <c r="Q41" s="188"/>
      <c r="R41" s="184" t="str">
        <f>Z29</f>
        <v>松島FBC人工芝1</v>
      </c>
      <c r="S41" s="185"/>
      <c r="T41" s="185"/>
      <c r="U41" s="186"/>
      <c r="V41" s="224" t="str">
        <f>Z35</f>
        <v>七ヶ浜サッカースタジアム</v>
      </c>
      <c r="W41" s="225"/>
      <c r="X41" s="225"/>
      <c r="Y41" s="226"/>
      <c r="Z41" s="229"/>
      <c r="AA41" s="153"/>
      <c r="AB41" s="153"/>
      <c r="AC41" s="154"/>
      <c r="AD41" s="258"/>
      <c r="AE41" s="259"/>
      <c r="AF41" s="259"/>
      <c r="AG41" s="260"/>
      <c r="AH41" s="120"/>
      <c r="AI41" s="121"/>
      <c r="AJ41" s="121"/>
      <c r="AK41" s="122"/>
      <c r="AL41" s="114"/>
      <c r="AM41" s="115"/>
      <c r="AN41" s="115"/>
      <c r="AO41" s="116"/>
    </row>
    <row r="42" spans="1:41" ht="12.2" customHeight="1">
      <c r="A42" s="223"/>
      <c r="B42" s="35"/>
      <c r="C42" s="36"/>
      <c r="D42" s="36"/>
      <c r="E42" s="37"/>
      <c r="F42" s="42"/>
      <c r="G42" s="36"/>
      <c r="H42" s="36"/>
      <c r="I42" s="43"/>
      <c r="J42" s="35"/>
      <c r="K42" s="36"/>
      <c r="L42" s="36"/>
      <c r="M42" s="37"/>
      <c r="N42" s="42"/>
      <c r="O42" s="36"/>
      <c r="P42" s="36"/>
      <c r="Q42" s="43"/>
      <c r="R42" s="35"/>
      <c r="S42" s="36"/>
      <c r="T42" s="36"/>
      <c r="U42" s="37"/>
      <c r="V42" s="42"/>
      <c r="W42" s="36"/>
      <c r="X42" s="36"/>
      <c r="Y42" s="43"/>
      <c r="Z42" s="47"/>
      <c r="AA42" s="33"/>
      <c r="AB42" s="33"/>
      <c r="AC42" s="34"/>
      <c r="AD42" s="69"/>
      <c r="AE42" s="70"/>
      <c r="AF42" s="70"/>
      <c r="AG42" s="71"/>
      <c r="AH42" s="26"/>
      <c r="AI42" s="24"/>
      <c r="AJ42" s="24"/>
      <c r="AK42" s="27"/>
      <c r="AL42" s="26"/>
      <c r="AM42" s="24"/>
      <c r="AN42" s="24"/>
      <c r="AO42" s="27"/>
    </row>
    <row r="43" spans="1:41" ht="12.2" customHeight="1">
      <c r="A43" s="7">
        <v>2</v>
      </c>
      <c r="B43" s="250" t="str">
        <f>Z7</f>
        <v>9/18</v>
      </c>
      <c r="C43" s="192"/>
      <c r="D43" s="192"/>
      <c r="E43" s="193"/>
      <c r="F43" s="253" t="str">
        <f>Z13</f>
        <v>8/21</v>
      </c>
      <c r="G43" s="192"/>
      <c r="H43" s="192"/>
      <c r="I43" s="203"/>
      <c r="J43" s="250" t="str">
        <f>Z19</f>
        <v>8/28</v>
      </c>
      <c r="K43" s="192"/>
      <c r="L43" s="192"/>
      <c r="M43" s="193"/>
      <c r="N43" s="253" t="str">
        <f>Z25</f>
        <v>10/23</v>
      </c>
      <c r="O43" s="192"/>
      <c r="P43" s="192"/>
      <c r="Q43" s="203"/>
      <c r="R43" s="250" t="str">
        <f>Z31</f>
        <v>10/2</v>
      </c>
      <c r="S43" s="192"/>
      <c r="T43" s="192"/>
      <c r="U43" s="193"/>
      <c r="V43" s="253" t="str">
        <f>Z37</f>
        <v>11/6</v>
      </c>
      <c r="W43" s="192"/>
      <c r="X43" s="192"/>
      <c r="Y43" s="203"/>
      <c r="Z43" s="204"/>
      <c r="AA43" s="165"/>
      <c r="AB43" s="165"/>
      <c r="AC43" s="166"/>
      <c r="AD43" s="108"/>
      <c r="AE43" s="109"/>
      <c r="AF43" s="109"/>
      <c r="AG43" s="110"/>
      <c r="AH43" s="108"/>
      <c r="AI43" s="109"/>
      <c r="AJ43" s="109"/>
      <c r="AK43" s="110"/>
      <c r="AL43" s="108"/>
      <c r="AM43" s="109"/>
      <c r="AN43" s="109"/>
      <c r="AO43" s="110"/>
    </row>
    <row r="44" spans="1:41" ht="12.2" customHeight="1" thickBot="1">
      <c r="A44" s="8"/>
      <c r="B44" s="194" t="str">
        <f>Z8</f>
        <v>松島FBC人工芝2</v>
      </c>
      <c r="C44" s="195"/>
      <c r="D44" s="195"/>
      <c r="E44" s="196"/>
      <c r="F44" s="197" t="str">
        <f>Z14</f>
        <v>松島FBC人工芝1</v>
      </c>
      <c r="G44" s="195"/>
      <c r="H44" s="195"/>
      <c r="I44" s="198"/>
      <c r="J44" s="194" t="str">
        <f>Z20</f>
        <v>宮城県サッカー場C</v>
      </c>
      <c r="K44" s="195"/>
      <c r="L44" s="195"/>
      <c r="M44" s="196"/>
      <c r="N44" s="197" t="str">
        <f>Z26</f>
        <v>ひとめぼれ補助</v>
      </c>
      <c r="O44" s="195"/>
      <c r="P44" s="195"/>
      <c r="Q44" s="198"/>
      <c r="R44" s="194" t="str">
        <f>Z32</f>
        <v>宮城県サッカー場C</v>
      </c>
      <c r="S44" s="195"/>
      <c r="T44" s="195"/>
      <c r="U44" s="196"/>
      <c r="V44" s="235" t="str">
        <f>Z38</f>
        <v>加美町陶芸の里運動公園</v>
      </c>
      <c r="W44" s="236"/>
      <c r="X44" s="236"/>
      <c r="Y44" s="237"/>
      <c r="Z44" s="199"/>
      <c r="AA44" s="200"/>
      <c r="AB44" s="200"/>
      <c r="AC44" s="201"/>
      <c r="AD44" s="258"/>
      <c r="AE44" s="259"/>
      <c r="AF44" s="259"/>
      <c r="AG44" s="260"/>
      <c r="AH44" s="111"/>
      <c r="AI44" s="112"/>
      <c r="AJ44" s="112"/>
      <c r="AK44" s="113"/>
      <c r="AL44" s="111"/>
      <c r="AM44" s="112"/>
      <c r="AN44" s="112"/>
      <c r="AO44" s="113"/>
    </row>
    <row r="45" spans="1:41" ht="12.2" customHeight="1">
      <c r="A45" s="16"/>
      <c r="B45" s="78"/>
      <c r="C45" s="73"/>
      <c r="D45" s="73"/>
      <c r="E45" s="79"/>
      <c r="F45" s="72"/>
      <c r="G45" s="73"/>
      <c r="H45" s="73"/>
      <c r="I45" s="74"/>
      <c r="J45" s="78"/>
      <c r="K45" s="73"/>
      <c r="L45" s="73"/>
      <c r="M45" s="79"/>
      <c r="N45" s="72"/>
      <c r="O45" s="73"/>
      <c r="P45" s="73"/>
      <c r="Q45" s="74"/>
      <c r="R45" s="78"/>
      <c r="S45" s="73"/>
      <c r="T45" s="73"/>
      <c r="U45" s="79"/>
      <c r="V45" s="72"/>
      <c r="W45" s="73"/>
      <c r="X45" s="73"/>
      <c r="Y45" s="74"/>
      <c r="Z45" s="78"/>
      <c r="AA45" s="73"/>
      <c r="AB45" s="73"/>
      <c r="AC45" s="79"/>
      <c r="AD45" s="72"/>
      <c r="AE45" s="73"/>
      <c r="AF45" s="73"/>
      <c r="AG45" s="74"/>
      <c r="AH45" s="20"/>
      <c r="AI45" s="18"/>
      <c r="AJ45" s="18"/>
      <c r="AK45" s="21"/>
      <c r="AL45" s="20"/>
      <c r="AM45" s="18"/>
      <c r="AN45" s="18"/>
      <c r="AO45" s="21"/>
    </row>
    <row r="46" spans="1:41" ht="12.2" customHeight="1">
      <c r="A46" s="22">
        <v>1</v>
      </c>
      <c r="B46" s="273"/>
      <c r="C46" s="130"/>
      <c r="D46" s="130"/>
      <c r="E46" s="274"/>
      <c r="F46" s="275"/>
      <c r="G46" s="130"/>
      <c r="H46" s="130"/>
      <c r="I46" s="131"/>
      <c r="J46" s="273"/>
      <c r="K46" s="130"/>
      <c r="L46" s="130"/>
      <c r="M46" s="274"/>
      <c r="N46" s="275"/>
      <c r="O46" s="130"/>
      <c r="P46" s="130"/>
      <c r="Q46" s="131"/>
      <c r="R46" s="273"/>
      <c r="S46" s="130"/>
      <c r="T46" s="130"/>
      <c r="U46" s="274"/>
      <c r="V46" s="275"/>
      <c r="W46" s="130"/>
      <c r="X46" s="130"/>
      <c r="Y46" s="131"/>
      <c r="Z46" s="273"/>
      <c r="AA46" s="130"/>
      <c r="AB46" s="130"/>
      <c r="AC46" s="274"/>
      <c r="AD46" s="129"/>
      <c r="AE46" s="130"/>
      <c r="AF46" s="130"/>
      <c r="AG46" s="131"/>
      <c r="AH46" s="108"/>
      <c r="AI46" s="109"/>
      <c r="AJ46" s="109"/>
      <c r="AK46" s="110"/>
      <c r="AL46" s="108"/>
      <c r="AM46" s="109"/>
      <c r="AN46" s="109"/>
      <c r="AO46" s="110"/>
    </row>
    <row r="47" spans="1:41" ht="12.2" customHeight="1" thickBot="1">
      <c r="A47" s="139"/>
      <c r="B47" s="276"/>
      <c r="C47" s="277"/>
      <c r="D47" s="277"/>
      <c r="E47" s="278"/>
      <c r="F47" s="279"/>
      <c r="G47" s="277"/>
      <c r="H47" s="277"/>
      <c r="I47" s="280"/>
      <c r="J47" s="281"/>
      <c r="K47" s="262"/>
      <c r="L47" s="262"/>
      <c r="M47" s="282"/>
      <c r="N47" s="261"/>
      <c r="O47" s="262"/>
      <c r="P47" s="262"/>
      <c r="Q47" s="263"/>
      <c r="R47" s="281"/>
      <c r="S47" s="262"/>
      <c r="T47" s="262"/>
      <c r="U47" s="282"/>
      <c r="V47" s="261"/>
      <c r="W47" s="262"/>
      <c r="X47" s="262"/>
      <c r="Y47" s="263"/>
      <c r="Z47" s="281"/>
      <c r="AA47" s="262"/>
      <c r="AB47" s="262"/>
      <c r="AC47" s="282"/>
      <c r="AD47" s="261"/>
      <c r="AE47" s="262"/>
      <c r="AF47" s="262"/>
      <c r="AG47" s="263"/>
      <c r="AH47" s="120"/>
      <c r="AI47" s="121"/>
      <c r="AJ47" s="121"/>
      <c r="AK47" s="122"/>
      <c r="AL47" s="114"/>
      <c r="AM47" s="115"/>
      <c r="AN47" s="115"/>
      <c r="AO47" s="116"/>
    </row>
    <row r="48" spans="1:41" ht="12.2" customHeight="1">
      <c r="A48" s="139"/>
      <c r="B48" s="80"/>
      <c r="C48" s="70"/>
      <c r="D48" s="70"/>
      <c r="E48" s="81"/>
      <c r="F48" s="69"/>
      <c r="G48" s="70"/>
      <c r="H48" s="70"/>
      <c r="I48" s="71"/>
      <c r="J48" s="80"/>
      <c r="K48" s="70"/>
      <c r="L48" s="70"/>
      <c r="M48" s="81"/>
      <c r="N48" s="69"/>
      <c r="O48" s="70"/>
      <c r="P48" s="70"/>
      <c r="Q48" s="71"/>
      <c r="R48" s="80"/>
      <c r="S48" s="70"/>
      <c r="T48" s="70"/>
      <c r="U48" s="81"/>
      <c r="V48" s="69"/>
      <c r="W48" s="70"/>
      <c r="X48" s="70"/>
      <c r="Y48" s="71"/>
      <c r="Z48" s="80"/>
      <c r="AA48" s="70"/>
      <c r="AB48" s="70"/>
      <c r="AC48" s="81"/>
      <c r="AD48" s="69"/>
      <c r="AE48" s="70"/>
      <c r="AF48" s="70"/>
      <c r="AG48" s="71"/>
      <c r="AH48" s="26"/>
      <c r="AI48" s="24"/>
      <c r="AJ48" s="24"/>
      <c r="AK48" s="27"/>
      <c r="AL48" s="26"/>
      <c r="AM48" s="24"/>
      <c r="AN48" s="24"/>
      <c r="AO48" s="27"/>
    </row>
    <row r="49" spans="1:41" ht="12.2" customHeight="1">
      <c r="A49" s="22">
        <v>2</v>
      </c>
      <c r="B49" s="273"/>
      <c r="C49" s="130"/>
      <c r="D49" s="130"/>
      <c r="E49" s="274"/>
      <c r="F49" s="275"/>
      <c r="G49" s="130"/>
      <c r="H49" s="130"/>
      <c r="I49" s="131"/>
      <c r="J49" s="273"/>
      <c r="K49" s="130"/>
      <c r="L49" s="130"/>
      <c r="M49" s="274"/>
      <c r="N49" s="275"/>
      <c r="O49" s="130"/>
      <c r="P49" s="130"/>
      <c r="Q49" s="131"/>
      <c r="R49" s="273"/>
      <c r="S49" s="130"/>
      <c r="T49" s="130"/>
      <c r="U49" s="274"/>
      <c r="V49" s="275"/>
      <c r="W49" s="130"/>
      <c r="X49" s="130"/>
      <c r="Y49" s="131"/>
      <c r="Z49" s="273"/>
      <c r="AA49" s="130"/>
      <c r="AB49" s="130"/>
      <c r="AC49" s="274"/>
      <c r="AD49" s="129"/>
      <c r="AE49" s="130"/>
      <c r="AF49" s="130"/>
      <c r="AG49" s="131"/>
      <c r="AH49" s="108"/>
      <c r="AI49" s="109"/>
      <c r="AJ49" s="109"/>
      <c r="AK49" s="110"/>
      <c r="AL49" s="108"/>
      <c r="AM49" s="109"/>
      <c r="AN49" s="109"/>
      <c r="AO49" s="110"/>
    </row>
    <row r="50" spans="1:41" ht="12.2" customHeight="1" thickBot="1">
      <c r="A50" s="28"/>
      <c r="B50" s="283"/>
      <c r="C50" s="284"/>
      <c r="D50" s="284"/>
      <c r="E50" s="285"/>
      <c r="F50" s="286"/>
      <c r="G50" s="284"/>
      <c r="H50" s="284"/>
      <c r="I50" s="287"/>
      <c r="J50" s="283"/>
      <c r="K50" s="284"/>
      <c r="L50" s="284"/>
      <c r="M50" s="285"/>
      <c r="N50" s="286"/>
      <c r="O50" s="284"/>
      <c r="P50" s="284"/>
      <c r="Q50" s="287"/>
      <c r="R50" s="283"/>
      <c r="S50" s="284"/>
      <c r="T50" s="284"/>
      <c r="U50" s="285"/>
      <c r="V50" s="286"/>
      <c r="W50" s="284"/>
      <c r="X50" s="284"/>
      <c r="Y50" s="287"/>
      <c r="Z50" s="283"/>
      <c r="AA50" s="284"/>
      <c r="AB50" s="284"/>
      <c r="AC50" s="285"/>
      <c r="AD50" s="286"/>
      <c r="AE50" s="284"/>
      <c r="AF50" s="284"/>
      <c r="AG50" s="287"/>
      <c r="AH50" s="132"/>
      <c r="AI50" s="133"/>
      <c r="AJ50" s="133"/>
      <c r="AK50" s="134"/>
      <c r="AL50" s="111"/>
      <c r="AM50" s="112"/>
      <c r="AN50" s="112"/>
      <c r="AO50" s="113"/>
    </row>
    <row r="51" spans="1:41">
      <c r="A51" s="16"/>
      <c r="B51" s="17"/>
      <c r="C51" s="18"/>
      <c r="D51" s="18"/>
      <c r="E51" s="19"/>
      <c r="F51" s="20"/>
      <c r="G51" s="18"/>
      <c r="H51" s="18"/>
      <c r="I51" s="21"/>
      <c r="J51" s="17"/>
      <c r="K51" s="18"/>
      <c r="L51" s="18"/>
      <c r="M51" s="19"/>
      <c r="N51" s="20"/>
      <c r="O51" s="18"/>
      <c r="P51" s="18"/>
      <c r="Q51" s="21"/>
      <c r="R51" s="17"/>
      <c r="S51" s="18"/>
      <c r="T51" s="18"/>
      <c r="U51" s="19"/>
      <c r="V51" s="20"/>
      <c r="W51" s="18"/>
      <c r="X51" s="18"/>
      <c r="Y51" s="21"/>
      <c r="Z51" s="17"/>
      <c r="AA51" s="18"/>
      <c r="AB51" s="18"/>
      <c r="AC51" s="19"/>
      <c r="AD51" s="20"/>
      <c r="AE51" s="18"/>
      <c r="AF51" s="18"/>
      <c r="AG51" s="21"/>
      <c r="AH51" s="20"/>
      <c r="AI51" s="18"/>
      <c r="AJ51" s="18"/>
      <c r="AK51" s="21"/>
      <c r="AL51" s="20"/>
      <c r="AM51" s="18"/>
      <c r="AN51" s="18"/>
      <c r="AO51" s="21"/>
    </row>
    <row r="52" spans="1:41">
      <c r="A52" s="22">
        <v>1</v>
      </c>
      <c r="B52" s="135"/>
      <c r="C52" s="109"/>
      <c r="D52" s="109"/>
      <c r="E52" s="136"/>
      <c r="F52" s="108"/>
      <c r="G52" s="109"/>
      <c r="H52" s="109"/>
      <c r="I52" s="110"/>
      <c r="J52" s="135"/>
      <c r="K52" s="109"/>
      <c r="L52" s="109"/>
      <c r="M52" s="136"/>
      <c r="N52" s="108"/>
      <c r="O52" s="109"/>
      <c r="P52" s="109"/>
      <c r="Q52" s="110"/>
      <c r="R52" s="147"/>
      <c r="S52" s="148"/>
      <c r="T52" s="148"/>
      <c r="U52" s="149"/>
      <c r="V52" s="108"/>
      <c r="W52" s="109"/>
      <c r="X52" s="109"/>
      <c r="Y52" s="110"/>
      <c r="Z52" s="135"/>
      <c r="AA52" s="109"/>
      <c r="AB52" s="109"/>
      <c r="AC52" s="136"/>
      <c r="AD52" s="108"/>
      <c r="AE52" s="109"/>
      <c r="AF52" s="109"/>
      <c r="AG52" s="110"/>
      <c r="AH52" s="108"/>
      <c r="AI52" s="109"/>
      <c r="AJ52" s="109"/>
      <c r="AK52" s="110"/>
      <c r="AL52" s="108"/>
      <c r="AM52" s="109"/>
      <c r="AN52" s="109"/>
      <c r="AO52" s="110"/>
    </row>
    <row r="53" spans="1:41" ht="14.25" thickBot="1">
      <c r="A53" s="139"/>
      <c r="B53" s="140"/>
      <c r="C53" s="141"/>
      <c r="D53" s="141"/>
      <c r="E53" s="142"/>
      <c r="F53" s="120"/>
      <c r="G53" s="121"/>
      <c r="H53" s="121"/>
      <c r="I53" s="122"/>
      <c r="J53" s="145"/>
      <c r="K53" s="115"/>
      <c r="L53" s="115"/>
      <c r="M53" s="146"/>
      <c r="N53" s="114"/>
      <c r="O53" s="115"/>
      <c r="P53" s="115"/>
      <c r="Q53" s="116"/>
      <c r="R53" s="145"/>
      <c r="S53" s="115"/>
      <c r="T53" s="115"/>
      <c r="U53" s="146"/>
      <c r="V53" s="114"/>
      <c r="W53" s="115"/>
      <c r="X53" s="115"/>
      <c r="Y53" s="116"/>
      <c r="Z53" s="145"/>
      <c r="AA53" s="115"/>
      <c r="AB53" s="115"/>
      <c r="AC53" s="146"/>
      <c r="AD53" s="114"/>
      <c r="AE53" s="115"/>
      <c r="AF53" s="115"/>
      <c r="AG53" s="116"/>
      <c r="AH53" s="114"/>
      <c r="AI53" s="115"/>
      <c r="AJ53" s="115"/>
      <c r="AK53" s="116"/>
      <c r="AL53" s="114"/>
      <c r="AM53" s="115"/>
      <c r="AN53" s="115"/>
      <c r="AO53" s="116"/>
    </row>
    <row r="54" spans="1:41">
      <c r="A54" s="139"/>
      <c r="B54" s="23"/>
      <c r="C54" s="24"/>
      <c r="D54" s="24"/>
      <c r="E54" s="25"/>
      <c r="F54" s="26"/>
      <c r="G54" s="24"/>
      <c r="H54" s="24"/>
      <c r="I54" s="27"/>
      <c r="J54" s="23"/>
      <c r="K54" s="24"/>
      <c r="L54" s="24"/>
      <c r="M54" s="25"/>
      <c r="N54" s="26"/>
      <c r="O54" s="24"/>
      <c r="P54" s="24"/>
      <c r="Q54" s="27"/>
      <c r="R54" s="23"/>
      <c r="S54" s="24"/>
      <c r="T54" s="24"/>
      <c r="U54" s="25"/>
      <c r="V54" s="26"/>
      <c r="W54" s="24"/>
      <c r="X54" s="24"/>
      <c r="Y54" s="27"/>
      <c r="Z54" s="23"/>
      <c r="AA54" s="24"/>
      <c r="AB54" s="24"/>
      <c r="AC54" s="25"/>
      <c r="AD54" s="26"/>
      <c r="AE54" s="24"/>
      <c r="AF54" s="24"/>
      <c r="AG54" s="27"/>
      <c r="AH54" s="26"/>
      <c r="AI54" s="24"/>
      <c r="AJ54" s="24"/>
      <c r="AK54" s="27"/>
      <c r="AL54" s="26"/>
      <c r="AM54" s="24"/>
      <c r="AN54" s="24"/>
      <c r="AO54" s="27"/>
    </row>
    <row r="55" spans="1:41">
      <c r="A55" s="22">
        <v>2</v>
      </c>
      <c r="B55" s="135"/>
      <c r="C55" s="109"/>
      <c r="D55" s="109"/>
      <c r="E55" s="136"/>
      <c r="F55" s="108"/>
      <c r="G55" s="109"/>
      <c r="H55" s="109"/>
      <c r="I55" s="110"/>
      <c r="J55" s="135"/>
      <c r="K55" s="109"/>
      <c r="L55" s="109"/>
      <c r="M55" s="136"/>
      <c r="N55" s="108"/>
      <c r="O55" s="109"/>
      <c r="P55" s="109"/>
      <c r="Q55" s="110"/>
      <c r="R55" s="135"/>
      <c r="S55" s="109"/>
      <c r="T55" s="109"/>
      <c r="U55" s="136"/>
      <c r="V55" s="108"/>
      <c r="W55" s="109"/>
      <c r="X55" s="109"/>
      <c r="Y55" s="110"/>
      <c r="Z55" s="135"/>
      <c r="AA55" s="109"/>
      <c r="AB55" s="109"/>
      <c r="AC55" s="136"/>
      <c r="AD55" s="108"/>
      <c r="AE55" s="109"/>
      <c r="AF55" s="109"/>
      <c r="AG55" s="110"/>
      <c r="AH55" s="108"/>
      <c r="AI55" s="109"/>
      <c r="AJ55" s="109"/>
      <c r="AK55" s="110"/>
      <c r="AL55" s="108"/>
      <c r="AM55" s="109"/>
      <c r="AN55" s="109"/>
      <c r="AO55" s="110"/>
    </row>
    <row r="56" spans="1:41" ht="14.25" thickBot="1">
      <c r="A56" s="28"/>
      <c r="B56" s="137"/>
      <c r="C56" s="112"/>
      <c r="D56" s="112"/>
      <c r="E56" s="138"/>
      <c r="F56" s="111"/>
      <c r="G56" s="112"/>
      <c r="H56" s="112"/>
      <c r="I56" s="113"/>
      <c r="J56" s="137"/>
      <c r="K56" s="112"/>
      <c r="L56" s="112"/>
      <c r="M56" s="138"/>
      <c r="N56" s="111"/>
      <c r="O56" s="112"/>
      <c r="P56" s="112"/>
      <c r="Q56" s="113"/>
      <c r="R56" s="137"/>
      <c r="S56" s="112"/>
      <c r="T56" s="112"/>
      <c r="U56" s="138"/>
      <c r="V56" s="111"/>
      <c r="W56" s="112"/>
      <c r="X56" s="112"/>
      <c r="Y56" s="113"/>
      <c r="Z56" s="137"/>
      <c r="AA56" s="112"/>
      <c r="AB56" s="112"/>
      <c r="AC56" s="138"/>
      <c r="AD56" s="111"/>
      <c r="AE56" s="112"/>
      <c r="AF56" s="112"/>
      <c r="AG56" s="113"/>
      <c r="AH56" s="111"/>
      <c r="AI56" s="112"/>
      <c r="AJ56" s="112"/>
      <c r="AK56" s="113"/>
      <c r="AL56" s="111"/>
      <c r="AM56" s="112"/>
      <c r="AN56" s="112"/>
      <c r="AO56" s="113"/>
    </row>
    <row r="57" spans="1:41">
      <c r="A57" s="16"/>
      <c r="B57" s="17"/>
      <c r="C57" s="18"/>
      <c r="D57" s="18"/>
      <c r="E57" s="19"/>
      <c r="F57" s="20"/>
      <c r="G57" s="18"/>
      <c r="H57" s="18"/>
      <c r="I57" s="21"/>
      <c r="J57" s="17"/>
      <c r="K57" s="18"/>
      <c r="L57" s="18"/>
      <c r="M57" s="19"/>
      <c r="N57" s="20"/>
      <c r="O57" s="18"/>
      <c r="P57" s="18"/>
      <c r="Q57" s="21"/>
      <c r="R57" s="17"/>
      <c r="S57" s="18"/>
      <c r="T57" s="18"/>
      <c r="U57" s="19"/>
      <c r="V57" s="20"/>
      <c r="W57" s="18"/>
      <c r="X57" s="18"/>
      <c r="Y57" s="21"/>
      <c r="Z57" s="17"/>
      <c r="AA57" s="18"/>
      <c r="AB57" s="18"/>
      <c r="AC57" s="19"/>
      <c r="AD57" s="20"/>
      <c r="AE57" s="18"/>
      <c r="AF57" s="18"/>
      <c r="AG57" s="21"/>
      <c r="AH57" s="20"/>
      <c r="AI57" s="18"/>
      <c r="AJ57" s="18"/>
      <c r="AK57" s="21"/>
      <c r="AL57" s="20"/>
      <c r="AM57" s="18"/>
      <c r="AN57" s="18"/>
      <c r="AO57" s="21"/>
    </row>
    <row r="58" spans="1:41">
      <c r="A58" s="22">
        <v>3</v>
      </c>
      <c r="B58" s="135"/>
      <c r="C58" s="109"/>
      <c r="D58" s="109"/>
      <c r="E58" s="136"/>
      <c r="F58" s="108"/>
      <c r="G58" s="109"/>
      <c r="H58" s="109"/>
      <c r="I58" s="110"/>
      <c r="J58" s="135"/>
      <c r="K58" s="109"/>
      <c r="L58" s="109"/>
      <c r="M58" s="136"/>
      <c r="N58" s="108"/>
      <c r="O58" s="109"/>
      <c r="P58" s="109"/>
      <c r="Q58" s="110"/>
      <c r="R58" s="135"/>
      <c r="S58" s="109"/>
      <c r="T58" s="109"/>
      <c r="U58" s="136"/>
      <c r="V58" s="108"/>
      <c r="W58" s="109"/>
      <c r="X58" s="109"/>
      <c r="Y58" s="110"/>
      <c r="Z58" s="135"/>
      <c r="AA58" s="109"/>
      <c r="AB58" s="109"/>
      <c r="AC58" s="136"/>
      <c r="AD58" s="108"/>
      <c r="AE58" s="109"/>
      <c r="AF58" s="109"/>
      <c r="AG58" s="110"/>
      <c r="AH58" s="108"/>
      <c r="AI58" s="109"/>
      <c r="AJ58" s="109"/>
      <c r="AK58" s="110"/>
      <c r="AL58" s="108"/>
      <c r="AM58" s="109"/>
      <c r="AN58" s="109"/>
      <c r="AO58" s="110"/>
    </row>
    <row r="59" spans="1:41" ht="14.25" thickBot="1">
      <c r="A59" s="139"/>
      <c r="B59" s="140"/>
      <c r="C59" s="141"/>
      <c r="D59" s="141"/>
      <c r="E59" s="142"/>
      <c r="F59" s="143"/>
      <c r="G59" s="141"/>
      <c r="H59" s="141"/>
      <c r="I59" s="144"/>
      <c r="J59" s="145"/>
      <c r="K59" s="115"/>
      <c r="L59" s="115"/>
      <c r="M59" s="146"/>
      <c r="N59" s="114"/>
      <c r="O59" s="115"/>
      <c r="P59" s="115"/>
      <c r="Q59" s="116"/>
      <c r="R59" s="145"/>
      <c r="S59" s="115"/>
      <c r="T59" s="115"/>
      <c r="U59" s="146"/>
      <c r="V59" s="114"/>
      <c r="W59" s="115"/>
      <c r="X59" s="115"/>
      <c r="Y59" s="116"/>
      <c r="Z59" s="145"/>
      <c r="AA59" s="115"/>
      <c r="AB59" s="115"/>
      <c r="AC59" s="146"/>
      <c r="AD59" s="114"/>
      <c r="AE59" s="115"/>
      <c r="AF59" s="115"/>
      <c r="AG59" s="116"/>
      <c r="AH59" s="114"/>
      <c r="AI59" s="115"/>
      <c r="AJ59" s="115"/>
      <c r="AK59" s="116"/>
      <c r="AL59" s="114"/>
      <c r="AM59" s="115"/>
      <c r="AN59" s="115"/>
      <c r="AO59" s="116"/>
    </row>
    <row r="60" spans="1:41">
      <c r="A60" s="139"/>
      <c r="B60" s="23"/>
      <c r="C60" s="24"/>
      <c r="D60" s="24"/>
      <c r="E60" s="25"/>
      <c r="F60" s="26"/>
      <c r="G60" s="24"/>
      <c r="H60" s="24"/>
      <c r="I60" s="27"/>
      <c r="J60" s="23"/>
      <c r="K60" s="24"/>
      <c r="L60" s="24"/>
      <c r="M60" s="25"/>
      <c r="N60" s="26"/>
      <c r="O60" s="24"/>
      <c r="P60" s="24"/>
      <c r="Q60" s="27"/>
      <c r="R60" s="23"/>
      <c r="S60" s="24"/>
      <c r="T60" s="24"/>
      <c r="U60" s="25"/>
      <c r="V60" s="26"/>
      <c r="W60" s="24"/>
      <c r="X60" s="24"/>
      <c r="Y60" s="27"/>
      <c r="Z60" s="23"/>
      <c r="AA60" s="24"/>
      <c r="AB60" s="24"/>
      <c r="AC60" s="25"/>
      <c r="AD60" s="26"/>
      <c r="AE60" s="24"/>
      <c r="AF60" s="24"/>
      <c r="AG60" s="27"/>
      <c r="AH60" s="26"/>
      <c r="AI60" s="24"/>
      <c r="AJ60" s="24"/>
      <c r="AK60" s="27"/>
      <c r="AL60" s="26"/>
      <c r="AM60" s="24"/>
      <c r="AN60" s="24"/>
      <c r="AO60" s="27"/>
    </row>
    <row r="61" spans="1:41">
      <c r="A61" s="22">
        <v>4</v>
      </c>
      <c r="B61" s="135"/>
      <c r="C61" s="109"/>
      <c r="D61" s="109"/>
      <c r="E61" s="136"/>
      <c r="F61" s="108"/>
      <c r="G61" s="109"/>
      <c r="H61" s="109"/>
      <c r="I61" s="110"/>
      <c r="J61" s="135"/>
      <c r="K61" s="109"/>
      <c r="L61" s="109"/>
      <c r="M61" s="136"/>
      <c r="N61" s="108"/>
      <c r="O61" s="109"/>
      <c r="P61" s="109"/>
      <c r="Q61" s="110"/>
      <c r="R61" s="135"/>
      <c r="S61" s="109"/>
      <c r="T61" s="109"/>
      <c r="U61" s="136"/>
      <c r="V61" s="108"/>
      <c r="W61" s="109"/>
      <c r="X61" s="109"/>
      <c r="Y61" s="110"/>
      <c r="Z61" s="135"/>
      <c r="AA61" s="109"/>
      <c r="AB61" s="109"/>
      <c r="AC61" s="136"/>
      <c r="AD61" s="108"/>
      <c r="AE61" s="109"/>
      <c r="AF61" s="109"/>
      <c r="AG61" s="110"/>
      <c r="AH61" s="108"/>
      <c r="AI61" s="109"/>
      <c r="AJ61" s="109"/>
      <c r="AK61" s="110"/>
      <c r="AL61" s="108"/>
      <c r="AM61" s="109"/>
      <c r="AN61" s="109"/>
      <c r="AO61" s="110"/>
    </row>
    <row r="62" spans="1:41" ht="14.25" thickBot="1">
      <c r="A62" s="28"/>
      <c r="B62" s="137"/>
      <c r="C62" s="112"/>
      <c r="D62" s="112"/>
      <c r="E62" s="138"/>
      <c r="F62" s="111"/>
      <c r="G62" s="112"/>
      <c r="H62" s="112"/>
      <c r="I62" s="113"/>
      <c r="J62" s="137"/>
      <c r="K62" s="112"/>
      <c r="L62" s="112"/>
      <c r="M62" s="138"/>
      <c r="N62" s="111"/>
      <c r="O62" s="112"/>
      <c r="P62" s="112"/>
      <c r="Q62" s="113"/>
      <c r="R62" s="137"/>
      <c r="S62" s="112"/>
      <c r="T62" s="112"/>
      <c r="U62" s="138"/>
      <c r="V62" s="111"/>
      <c r="W62" s="112"/>
      <c r="X62" s="112"/>
      <c r="Y62" s="113"/>
      <c r="Z62" s="137"/>
      <c r="AA62" s="112"/>
      <c r="AB62" s="112"/>
      <c r="AC62" s="138"/>
      <c r="AD62" s="111"/>
      <c r="AE62" s="112"/>
      <c r="AF62" s="112"/>
      <c r="AG62" s="113"/>
      <c r="AH62" s="111"/>
      <c r="AI62" s="112"/>
      <c r="AJ62" s="112"/>
      <c r="AK62" s="113"/>
      <c r="AL62" s="111"/>
      <c r="AM62" s="112"/>
      <c r="AN62" s="112"/>
      <c r="AO62" s="113"/>
    </row>
    <row r="63" spans="1:4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c r="AE63" s="15"/>
      <c r="AF63" s="15"/>
      <c r="AG63" s="15"/>
      <c r="AH63" s="15"/>
      <c r="AI63" s="15"/>
      <c r="AJ63" s="15"/>
      <c r="AK63" s="15"/>
      <c r="AL63" s="15"/>
      <c r="AM63" s="15"/>
      <c r="AN63" s="15"/>
      <c r="AO63" s="15"/>
    </row>
    <row r="64" spans="1:41">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5"/>
      <c r="AE64" s="15"/>
      <c r="AF64" s="15"/>
      <c r="AG64" s="15"/>
      <c r="AH64" s="15"/>
      <c r="AI64" s="15"/>
      <c r="AJ64" s="15"/>
      <c r="AK64" s="15"/>
      <c r="AL64" s="15"/>
      <c r="AM64" s="15"/>
      <c r="AN64" s="15"/>
      <c r="AO64" s="15"/>
    </row>
    <row r="65" spans="1:41">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5"/>
      <c r="AE65" s="15"/>
      <c r="AF65" s="15"/>
      <c r="AG65" s="15"/>
      <c r="AH65" s="15"/>
      <c r="AI65" s="15"/>
      <c r="AJ65" s="15"/>
      <c r="AK65" s="15"/>
      <c r="AL65" s="15"/>
      <c r="AM65" s="15"/>
      <c r="AN65" s="15"/>
      <c r="AO65" s="15"/>
    </row>
    <row r="66" spans="1:41">
      <c r="A66" s="13"/>
      <c r="B66" s="14"/>
      <c r="C66" s="14"/>
      <c r="D66" s="14"/>
      <c r="E66" s="14" t="s">
        <v>18</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5"/>
      <c r="AE66" s="15"/>
      <c r="AF66" s="15"/>
      <c r="AG66" s="15"/>
      <c r="AH66" s="15"/>
      <c r="AI66" s="15"/>
      <c r="AJ66" s="15"/>
      <c r="AK66" s="15"/>
      <c r="AL66" s="15"/>
      <c r="AM66" s="15"/>
      <c r="AN66" s="15"/>
      <c r="AO66" s="15"/>
    </row>
    <row r="67" spans="1:41">
      <c r="A67" s="13"/>
      <c r="B67" s="14"/>
      <c r="C67" s="14"/>
      <c r="D67" s="14"/>
      <c r="E67" s="14" t="s">
        <v>19</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5"/>
      <c r="AE67" s="15"/>
      <c r="AF67" s="15"/>
      <c r="AG67" s="15"/>
      <c r="AH67" s="15"/>
      <c r="AI67" s="15"/>
      <c r="AJ67" s="15"/>
      <c r="AK67" s="15"/>
      <c r="AL67" s="15"/>
      <c r="AM67" s="15"/>
      <c r="AN67" s="15"/>
      <c r="AO67" s="15"/>
    </row>
    <row r="68" spans="1:41">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5"/>
      <c r="AE68" s="15"/>
      <c r="AF68" s="15"/>
      <c r="AG68" s="15"/>
      <c r="AH68" s="15"/>
      <c r="AI68" s="15"/>
      <c r="AJ68" s="15"/>
      <c r="AK68" s="15"/>
      <c r="AL68" s="15"/>
      <c r="AM68" s="15"/>
      <c r="AN68" s="15"/>
      <c r="AO68" s="15"/>
    </row>
    <row r="69" spans="1:41">
      <c r="E69" s="1"/>
    </row>
    <row r="70" spans="1:41">
      <c r="E70" s="1"/>
    </row>
    <row r="71" spans="1:41">
      <c r="E71" s="1"/>
    </row>
    <row r="72" spans="1:41">
      <c r="E72" s="1"/>
    </row>
    <row r="73" spans="1:41">
      <c r="E73" s="1"/>
    </row>
    <row r="74" spans="1:41">
      <c r="E74" s="1"/>
    </row>
    <row r="75" spans="1:41">
      <c r="E75" s="1"/>
    </row>
    <row r="76" spans="1:41">
      <c r="E76" s="1"/>
    </row>
    <row r="77" spans="1:41">
      <c r="E77" s="1"/>
    </row>
    <row r="78" spans="1:41">
      <c r="E78" s="1"/>
    </row>
    <row r="79" spans="1:41">
      <c r="E79" s="1"/>
    </row>
    <row r="80" spans="1:41">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sheetData>
  <mergeCells count="421">
    <mergeCell ref="B62:E62"/>
    <mergeCell ref="F62:I62"/>
    <mergeCell ref="J62:M62"/>
    <mergeCell ref="N62:Q62"/>
    <mergeCell ref="R62:U62"/>
    <mergeCell ref="V62:Y62"/>
    <mergeCell ref="B61:E61"/>
    <mergeCell ref="F61:I61"/>
    <mergeCell ref="J61:M61"/>
    <mergeCell ref="N61:Q61"/>
    <mergeCell ref="R61:U61"/>
    <mergeCell ref="V61:Y61"/>
    <mergeCell ref="AL59:AO59"/>
    <mergeCell ref="V58:Y58"/>
    <mergeCell ref="Z58:AC58"/>
    <mergeCell ref="AD58:AG58"/>
    <mergeCell ref="AH58:AK58"/>
    <mergeCell ref="AL58:AO58"/>
    <mergeCell ref="Z62:AC62"/>
    <mergeCell ref="AD62:AG62"/>
    <mergeCell ref="AH62:AK62"/>
    <mergeCell ref="AL62:AO62"/>
    <mergeCell ref="Z61:AC61"/>
    <mergeCell ref="AD61:AG61"/>
    <mergeCell ref="AH61:AK61"/>
    <mergeCell ref="AL61:AO61"/>
    <mergeCell ref="A59:A60"/>
    <mergeCell ref="B59:E59"/>
    <mergeCell ref="F59:I59"/>
    <mergeCell ref="J59:M59"/>
    <mergeCell ref="N59:Q59"/>
    <mergeCell ref="V56:Y56"/>
    <mergeCell ref="Z56:AC56"/>
    <mergeCell ref="AD56:AG56"/>
    <mergeCell ref="AH56:AK56"/>
    <mergeCell ref="R59:U59"/>
    <mergeCell ref="V59:Y59"/>
    <mergeCell ref="Z59:AC59"/>
    <mergeCell ref="AD59:AG59"/>
    <mergeCell ref="AH59:AK59"/>
    <mergeCell ref="AH53:AK53"/>
    <mergeCell ref="AL53:AO53"/>
    <mergeCell ref="B55:E55"/>
    <mergeCell ref="F55:I55"/>
    <mergeCell ref="J55:M55"/>
    <mergeCell ref="N55:Q55"/>
    <mergeCell ref="R55:U55"/>
    <mergeCell ref="AL56:AO56"/>
    <mergeCell ref="B58:E58"/>
    <mergeCell ref="F58:I58"/>
    <mergeCell ref="J58:M58"/>
    <mergeCell ref="N58:Q58"/>
    <mergeCell ref="R58:U58"/>
    <mergeCell ref="V55:Y55"/>
    <mergeCell ref="Z55:AC55"/>
    <mergeCell ref="AD55:AG55"/>
    <mergeCell ref="AH55:AK55"/>
    <mergeCell ref="AL55:AO55"/>
    <mergeCell ref="B56:E56"/>
    <mergeCell ref="F56:I56"/>
    <mergeCell ref="J56:M56"/>
    <mergeCell ref="N56:Q56"/>
    <mergeCell ref="R56:U56"/>
    <mergeCell ref="A53:A54"/>
    <mergeCell ref="B53:E53"/>
    <mergeCell ref="F53:I53"/>
    <mergeCell ref="J53:M53"/>
    <mergeCell ref="N53:Q53"/>
    <mergeCell ref="R53:U53"/>
    <mergeCell ref="V53:Y53"/>
    <mergeCell ref="Z53:AC53"/>
    <mergeCell ref="AD53:AG53"/>
    <mergeCell ref="Z50:AC50"/>
    <mergeCell ref="AD50:AG50"/>
    <mergeCell ref="AH50:AK50"/>
    <mergeCell ref="AL50:AO50"/>
    <mergeCell ref="B52:E52"/>
    <mergeCell ref="F52:I52"/>
    <mergeCell ref="J52:M52"/>
    <mergeCell ref="N52:Q52"/>
    <mergeCell ref="R52:U52"/>
    <mergeCell ref="V52:Y52"/>
    <mergeCell ref="Z52:AC52"/>
    <mergeCell ref="AD52:AG52"/>
    <mergeCell ref="AH52:AK52"/>
    <mergeCell ref="AL52:AO52"/>
    <mergeCell ref="B50:E50"/>
    <mergeCell ref="F50:I50"/>
    <mergeCell ref="J50:M50"/>
    <mergeCell ref="N50:Q50"/>
    <mergeCell ref="R50:U50"/>
    <mergeCell ref="V50:Y50"/>
    <mergeCell ref="B49:E49"/>
    <mergeCell ref="F49:I49"/>
    <mergeCell ref="J49:M49"/>
    <mergeCell ref="N49:Q49"/>
    <mergeCell ref="R49:U49"/>
    <mergeCell ref="V49:Y49"/>
    <mergeCell ref="AL47:AO47"/>
    <mergeCell ref="V46:Y46"/>
    <mergeCell ref="Z46:AC46"/>
    <mergeCell ref="AD46:AG46"/>
    <mergeCell ref="AH46:AK46"/>
    <mergeCell ref="AL46:AO46"/>
    <mergeCell ref="Z49:AC49"/>
    <mergeCell ref="AD49:AG49"/>
    <mergeCell ref="AH49:AK49"/>
    <mergeCell ref="AL49:AO49"/>
    <mergeCell ref="A47:A48"/>
    <mergeCell ref="B47:E47"/>
    <mergeCell ref="F47:I47"/>
    <mergeCell ref="J47:M47"/>
    <mergeCell ref="N47:Q47"/>
    <mergeCell ref="V44:Y44"/>
    <mergeCell ref="Z44:AC44"/>
    <mergeCell ref="AD44:AG44"/>
    <mergeCell ref="AH44:AK44"/>
    <mergeCell ref="R47:U47"/>
    <mergeCell ref="V47:Y47"/>
    <mergeCell ref="Z47:AC47"/>
    <mergeCell ref="AD47:AG47"/>
    <mergeCell ref="AH47:AK47"/>
    <mergeCell ref="AH41:AK41"/>
    <mergeCell ref="AL41:AO41"/>
    <mergeCell ref="B43:E43"/>
    <mergeCell ref="F43:I43"/>
    <mergeCell ref="J43:M43"/>
    <mergeCell ref="N43:Q43"/>
    <mergeCell ref="R43:U43"/>
    <mergeCell ref="AL44:AO44"/>
    <mergeCell ref="B46:E46"/>
    <mergeCell ref="F46:I46"/>
    <mergeCell ref="J46:M46"/>
    <mergeCell ref="N46:Q46"/>
    <mergeCell ref="R46:U46"/>
    <mergeCell ref="V43:Y43"/>
    <mergeCell ref="Z43:AC43"/>
    <mergeCell ref="AD43:AG43"/>
    <mergeCell ref="AH43:AK43"/>
    <mergeCell ref="AL43:AO43"/>
    <mergeCell ref="B44:E44"/>
    <mergeCell ref="F44:I44"/>
    <mergeCell ref="J44:M44"/>
    <mergeCell ref="N44:Q44"/>
    <mergeCell ref="R44:U44"/>
    <mergeCell ref="A41:A42"/>
    <mergeCell ref="B41:E41"/>
    <mergeCell ref="F41:I41"/>
    <mergeCell ref="J41:M41"/>
    <mergeCell ref="N41:Q41"/>
    <mergeCell ref="R41:U41"/>
    <mergeCell ref="V41:Y41"/>
    <mergeCell ref="Z41:AC41"/>
    <mergeCell ref="AD41:AG41"/>
    <mergeCell ref="Z38:AC38"/>
    <mergeCell ref="AD38:AG38"/>
    <mergeCell ref="AH38:AK38"/>
    <mergeCell ref="AL38:AO38"/>
    <mergeCell ref="B40:E40"/>
    <mergeCell ref="F40:I40"/>
    <mergeCell ref="J40:M40"/>
    <mergeCell ref="N40:Q40"/>
    <mergeCell ref="R40:U40"/>
    <mergeCell ref="V40:Y40"/>
    <mergeCell ref="Z40:AC40"/>
    <mergeCell ref="AD40:AG40"/>
    <mergeCell ref="AH40:AK40"/>
    <mergeCell ref="AL40:AO40"/>
    <mergeCell ref="B38:E38"/>
    <mergeCell ref="F38:I38"/>
    <mergeCell ref="J38:M38"/>
    <mergeCell ref="N38:Q38"/>
    <mergeCell ref="R38:U38"/>
    <mergeCell ref="V38:Y38"/>
    <mergeCell ref="B37:E37"/>
    <mergeCell ref="F37:I37"/>
    <mergeCell ref="J37:M37"/>
    <mergeCell ref="N37:Q37"/>
    <mergeCell ref="R37:U37"/>
    <mergeCell ref="V37:Y37"/>
    <mergeCell ref="AL35:AO35"/>
    <mergeCell ref="V34:Y34"/>
    <mergeCell ref="Z34:AC34"/>
    <mergeCell ref="AD34:AG34"/>
    <mergeCell ref="AH34:AK34"/>
    <mergeCell ref="AL34:AO34"/>
    <mergeCell ref="Z37:AC37"/>
    <mergeCell ref="AD37:AG37"/>
    <mergeCell ref="AH37:AK37"/>
    <mergeCell ref="AL37:AO37"/>
    <mergeCell ref="A35:A36"/>
    <mergeCell ref="B35:E35"/>
    <mergeCell ref="F35:I35"/>
    <mergeCell ref="J35:M35"/>
    <mergeCell ref="N35:Q35"/>
    <mergeCell ref="V32:Y32"/>
    <mergeCell ref="Z32:AC32"/>
    <mergeCell ref="AD32:AG32"/>
    <mergeCell ref="AH32:AK32"/>
    <mergeCell ref="R35:U35"/>
    <mergeCell ref="V35:Y35"/>
    <mergeCell ref="Z35:AC35"/>
    <mergeCell ref="AD35:AG35"/>
    <mergeCell ref="AH35:AK35"/>
    <mergeCell ref="AH29:AK29"/>
    <mergeCell ref="AL29:AO29"/>
    <mergeCell ref="B31:E31"/>
    <mergeCell ref="F31:I31"/>
    <mergeCell ref="J31:M31"/>
    <mergeCell ref="N31:Q31"/>
    <mergeCell ref="R31:U31"/>
    <mergeCell ref="AL32:AO32"/>
    <mergeCell ref="B34:E34"/>
    <mergeCell ref="F34:I34"/>
    <mergeCell ref="J34:M34"/>
    <mergeCell ref="N34:Q34"/>
    <mergeCell ref="R34:U34"/>
    <mergeCell ref="V31:Y31"/>
    <mergeCell ref="Z31:AC31"/>
    <mergeCell ref="AD31:AG31"/>
    <mergeCell ref="AH31:AK31"/>
    <mergeCell ref="AL31:AO31"/>
    <mergeCell ref="B32:E32"/>
    <mergeCell ref="F32:I32"/>
    <mergeCell ref="J32:M32"/>
    <mergeCell ref="N32:Q32"/>
    <mergeCell ref="R32:U32"/>
    <mergeCell ref="A29:A30"/>
    <mergeCell ref="B29:E29"/>
    <mergeCell ref="F29:I29"/>
    <mergeCell ref="J29:M29"/>
    <mergeCell ref="N29:Q29"/>
    <mergeCell ref="R29:U29"/>
    <mergeCell ref="V29:Y29"/>
    <mergeCell ref="Z29:AC29"/>
    <mergeCell ref="AD29:AG29"/>
    <mergeCell ref="Z26:AC26"/>
    <mergeCell ref="AD26:AG26"/>
    <mergeCell ref="AH26:AK26"/>
    <mergeCell ref="AL26:AO26"/>
    <mergeCell ref="B28:E28"/>
    <mergeCell ref="F28:I28"/>
    <mergeCell ref="J28:M28"/>
    <mergeCell ref="N28:Q28"/>
    <mergeCell ref="R28:U28"/>
    <mergeCell ref="V28:Y28"/>
    <mergeCell ref="Z28:AC28"/>
    <mergeCell ref="AD28:AG28"/>
    <mergeCell ref="AH28:AK28"/>
    <mergeCell ref="AL28:AO28"/>
    <mergeCell ref="B26:E26"/>
    <mergeCell ref="F26:I26"/>
    <mergeCell ref="J26:M26"/>
    <mergeCell ref="N26:Q26"/>
    <mergeCell ref="R26:U26"/>
    <mergeCell ref="V26:Y26"/>
    <mergeCell ref="B25:E25"/>
    <mergeCell ref="F25:I25"/>
    <mergeCell ref="J25:M25"/>
    <mergeCell ref="N25:Q25"/>
    <mergeCell ref="R25:U25"/>
    <mergeCell ref="V25:Y25"/>
    <mergeCell ref="AL23:AO23"/>
    <mergeCell ref="V22:Y22"/>
    <mergeCell ref="Z22:AC22"/>
    <mergeCell ref="AD22:AG22"/>
    <mergeCell ref="AH22:AK22"/>
    <mergeCell ref="AL22:AO22"/>
    <mergeCell ref="Z25:AC25"/>
    <mergeCell ref="AD25:AG25"/>
    <mergeCell ref="AH25:AK25"/>
    <mergeCell ref="AL25:AO25"/>
    <mergeCell ref="A23:A24"/>
    <mergeCell ref="B23:E23"/>
    <mergeCell ref="F23:I23"/>
    <mergeCell ref="J23:M23"/>
    <mergeCell ref="N23:Q23"/>
    <mergeCell ref="V20:Y20"/>
    <mergeCell ref="Z20:AC20"/>
    <mergeCell ref="AD20:AG20"/>
    <mergeCell ref="AH20:AK20"/>
    <mergeCell ref="R23:U23"/>
    <mergeCell ref="V23:Y23"/>
    <mergeCell ref="Z23:AC23"/>
    <mergeCell ref="AD23:AG23"/>
    <mergeCell ref="AH23:AK23"/>
    <mergeCell ref="AH17:AK17"/>
    <mergeCell ref="AL17:AO17"/>
    <mergeCell ref="B19:E19"/>
    <mergeCell ref="F19:I19"/>
    <mergeCell ref="J19:M19"/>
    <mergeCell ref="N19:Q19"/>
    <mergeCell ref="R19:U19"/>
    <mergeCell ref="AL20:AO20"/>
    <mergeCell ref="B22:E22"/>
    <mergeCell ref="F22:I22"/>
    <mergeCell ref="J22:M22"/>
    <mergeCell ref="N22:Q22"/>
    <mergeCell ref="R22:U22"/>
    <mergeCell ref="V19:Y19"/>
    <mergeCell ref="Z19:AC19"/>
    <mergeCell ref="AD19:AG19"/>
    <mergeCell ref="AH19:AK19"/>
    <mergeCell ref="AL19:AO19"/>
    <mergeCell ref="B20:E20"/>
    <mergeCell ref="F20:I20"/>
    <mergeCell ref="J20:M20"/>
    <mergeCell ref="N20:Q20"/>
    <mergeCell ref="R20:U20"/>
    <mergeCell ref="A17:A18"/>
    <mergeCell ref="B17:E17"/>
    <mergeCell ref="F17:I17"/>
    <mergeCell ref="J17:M17"/>
    <mergeCell ref="N17:Q17"/>
    <mergeCell ref="R17:U17"/>
    <mergeCell ref="V17:Y17"/>
    <mergeCell ref="Z17:AC17"/>
    <mergeCell ref="AD17:AG17"/>
    <mergeCell ref="Z14:AC14"/>
    <mergeCell ref="AD14:AG14"/>
    <mergeCell ref="AH14:AK14"/>
    <mergeCell ref="AL14:AO14"/>
    <mergeCell ref="B16:E16"/>
    <mergeCell ref="F16:I16"/>
    <mergeCell ref="J16:M16"/>
    <mergeCell ref="N16:Q16"/>
    <mergeCell ref="R16:U16"/>
    <mergeCell ref="V16:Y16"/>
    <mergeCell ref="Z16:AC16"/>
    <mergeCell ref="AD16:AG16"/>
    <mergeCell ref="AH16:AK16"/>
    <mergeCell ref="AL16:AO16"/>
    <mergeCell ref="B14:E14"/>
    <mergeCell ref="F14:I14"/>
    <mergeCell ref="J14:M14"/>
    <mergeCell ref="N14:Q14"/>
    <mergeCell ref="R14:U14"/>
    <mergeCell ref="V14:Y14"/>
    <mergeCell ref="B13:E13"/>
    <mergeCell ref="F13:I13"/>
    <mergeCell ref="J13:M13"/>
    <mergeCell ref="N13:Q13"/>
    <mergeCell ref="R13:U13"/>
    <mergeCell ref="V13:Y13"/>
    <mergeCell ref="AL11:AO11"/>
    <mergeCell ref="V10:Y10"/>
    <mergeCell ref="Z10:AC10"/>
    <mergeCell ref="AD10:AG10"/>
    <mergeCell ref="AH10:AK10"/>
    <mergeCell ref="AL10:AO10"/>
    <mergeCell ref="Z13:AC13"/>
    <mergeCell ref="AD13:AG13"/>
    <mergeCell ref="AH13:AK13"/>
    <mergeCell ref="AL13:AO13"/>
    <mergeCell ref="A11:A12"/>
    <mergeCell ref="B11:E11"/>
    <mergeCell ref="F11:I11"/>
    <mergeCell ref="J11:M11"/>
    <mergeCell ref="N11:Q11"/>
    <mergeCell ref="V8:Y8"/>
    <mergeCell ref="Z8:AC8"/>
    <mergeCell ref="AD8:AG8"/>
    <mergeCell ref="AH8:AK8"/>
    <mergeCell ref="R11:U11"/>
    <mergeCell ref="V11:Y11"/>
    <mergeCell ref="Z11:AC11"/>
    <mergeCell ref="AD11:AG11"/>
    <mergeCell ref="AH11:AK11"/>
    <mergeCell ref="AH5:AK5"/>
    <mergeCell ref="AL5:AO5"/>
    <mergeCell ref="B7:E7"/>
    <mergeCell ref="F7:I7"/>
    <mergeCell ref="J7:M7"/>
    <mergeCell ref="N7:Q7"/>
    <mergeCell ref="R7:U7"/>
    <mergeCell ref="AL8:AO8"/>
    <mergeCell ref="B10:E10"/>
    <mergeCell ref="F10:I10"/>
    <mergeCell ref="J10:M10"/>
    <mergeCell ref="N10:Q10"/>
    <mergeCell ref="R10:U10"/>
    <mergeCell ref="V7:Y7"/>
    <mergeCell ref="Z7:AC7"/>
    <mergeCell ref="AD7:AG7"/>
    <mergeCell ref="AH7:AK7"/>
    <mergeCell ref="AL7:AO7"/>
    <mergeCell ref="B8:E8"/>
    <mergeCell ref="F8:I8"/>
    <mergeCell ref="J8:M8"/>
    <mergeCell ref="N8:Q8"/>
    <mergeCell ref="R8:U8"/>
    <mergeCell ref="A5:A6"/>
    <mergeCell ref="B5:E5"/>
    <mergeCell ref="F5:I5"/>
    <mergeCell ref="J5:M5"/>
    <mergeCell ref="N5:Q5"/>
    <mergeCell ref="R5:U5"/>
    <mergeCell ref="V5:Y5"/>
    <mergeCell ref="Z5:AC5"/>
    <mergeCell ref="AD5:AG5"/>
    <mergeCell ref="A1:M1"/>
    <mergeCell ref="Z2:AC2"/>
    <mergeCell ref="AD2:AG2"/>
    <mergeCell ref="AH2:AK2"/>
    <mergeCell ref="AL2:AO2"/>
    <mergeCell ref="B4:E4"/>
    <mergeCell ref="F4:I4"/>
    <mergeCell ref="J4:M4"/>
    <mergeCell ref="N4:Q4"/>
    <mergeCell ref="R4:U4"/>
    <mergeCell ref="V4:Y4"/>
    <mergeCell ref="B2:E2"/>
    <mergeCell ref="F2:I2"/>
    <mergeCell ref="J2:M2"/>
    <mergeCell ref="N2:Q2"/>
    <mergeCell ref="R2:U2"/>
    <mergeCell ref="V2:Y2"/>
    <mergeCell ref="Z4:AC4"/>
    <mergeCell ref="AD4:AG4"/>
    <mergeCell ref="AH4:AK4"/>
    <mergeCell ref="AL4:AO4"/>
  </mergeCells>
  <phoneticPr fontId="5"/>
  <conditionalFormatting sqref="B3:AC44">
    <cfRule type="containsText" dxfId="80" priority="1" operator="containsText" text="●">
      <formula>NOT(ISERROR(SEARCH("●",B3)))</formula>
    </cfRule>
    <cfRule type="containsText" dxfId="79" priority="2" operator="containsText" text="△">
      <formula>NOT(ISERROR(SEARCH("△",B3)))</formula>
    </cfRule>
    <cfRule type="containsText" dxfId="78" priority="3" operator="containsText" text="○">
      <formula>NOT(ISERROR(SEARCH("○",B3)))</formula>
    </cfRule>
  </conditionalFormatting>
  <dataValidations count="6">
    <dataValidation type="list" allowBlank="1" showInputMessage="1" showErrorMessage="1" sqref="AL38:AO38 B62:AO62 AL56:AO56 B59:AO59 AL53:AO53 AL50:AO50 AL47:AO47 AL44:AO44 AL41:AO41 AL8:AO8 AL35:AO35 AL32:AO32 AL29:AO29 AL26:AO26 AL23:AO23 AL20:AO20 AL17:AO17 AL14:AO14 AL11:AO11 AL5:AO5">
      <formula1>#REF!</formula1>
    </dataValidation>
    <dataValidation type="list" allowBlank="1" showInputMessage="1" showErrorMessage="1" sqref="F3 J3 N3 R3 V3 Z3 AD3 AD6 Z6 V6 R6 N6 J6 F6 B9 B12 J9 J12 N9 N12 R9 R12 V9 V12 Z9 Z12 AD9 AD12 AD15 Z15 V15 R15 N15 F15 B15 B18 F18 N18 R18 V18 Z18 AD18 AD21 Z21 V21 R21 J21 F21 B21 B24 F24 J24 R24 V24 Z24 AD24 AD27 Z27 V27 N27 J27 F27 B27 B30 F30 J30 N30 V30 Z30 AD30 AD33 Z33 R33 N33 J33 F33 B33 B36 F36 J36 N36 R36 Z36 AD36 AD39 V39 R39 N39 J39 F39 B39 B42 F42 J42 N42 R42 V42 AD42 Z45 Z48 V45 V48 R45 R48 N45 N48 J45 J48 F45 F48 B45 B48 B51 B54 F51 F54 J51 J54 N51 N54 R51 R54 V51 V54 Z51 Z54 AD51 AD54 AH3 AH6 AH9 AH12 AH15 AH18 AH21 AH24 AH27 AH30 AH33 AH36 AH39 AH42 AH45 AH48">
      <formula1>$AQ$3:$AQ$5</formula1>
    </dataValidation>
    <dataValidation type="list" allowBlank="1" showInputMessage="1" showErrorMessage="1" sqref="B3 AL60 AL54 AL57 AL51 AL48 AL45 AL42 AL39 AL36 AL33 AL30 AL27 AL24 AL21 AL18 AL15 AL12 AL9 AL6 AL3 AH60 AH54 AH57 AH51 V36 B57 R27 F57 Z39 J57 N24 N57 AD45 R57 V33 V57 J15 Z57 F9 AD57 B60 M18 F60 B6 J60 N21 N60 AD48 R60 R30 V60 F12 Z60 Z42 AD60 J18">
      <formula1>$B$59:$B$61</formula1>
    </dataValidation>
    <dataValidation allowBlank="1" showInputMessage="1" sqref="B43:AC43"/>
    <dataValidation type="list" allowBlank="1" showInputMessage="1" showErrorMessage="1" sqref="B56:AK56 AD5:AK5 AD8:AK8 AD11:AK11 AD14:AK14 AD17:AK17 AD20:AK20 AD23:AK23 AD26:AK26 AD29:AK29 AD32:AK32 AD35:AK35 AD38:AK38 AD41:AK41 B47:AK47 B50:AK50 B53:AK53 B5:E5 B8:E8 AD44:AK44">
      <formula1>#REF!</formula1>
    </dataValidation>
    <dataValidation type="list" allowBlank="1" showInputMessage="1" sqref="F5:AC5 F8:AC8 B11:AC11 B14:AC14 B17:AC17 B20:AC20 B23:AC23 B26:AC26 B29:AC29 B32:AC32 B35:AC35 B38:AC38 B41:AC41 B44:AC44">
      <formula1>#REF!</formula1>
    </dataValidation>
  </dataValidations>
  <pageMargins left="0.52" right="3.937007874015748E-2"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60"/>
  <sheetViews>
    <sheetView tabSelected="1" zoomScaleNormal="100" zoomScaleSheetLayoutView="50" workbookViewId="0">
      <pane xSplit="1" ySplit="2" topLeftCell="D3" activePane="bottomRight" state="frozen"/>
      <selection pane="topRight" activeCell="B1" sqref="B1"/>
      <selection pane="bottomLeft" activeCell="A3" sqref="A3"/>
      <selection pane="bottomRight" activeCell="P15" sqref="P15"/>
    </sheetView>
  </sheetViews>
  <sheetFormatPr defaultRowHeight="13.5"/>
  <cols>
    <col min="1" max="1" width="13.75" customWidth="1"/>
    <col min="2" max="33" width="4.75" customWidth="1"/>
    <col min="34" max="34" width="4.625" customWidth="1"/>
    <col min="35" max="35" width="6.75" customWidth="1"/>
    <col min="36" max="36" width="9.875" customWidth="1"/>
    <col min="37" max="37" width="22.875" customWidth="1"/>
    <col min="38" max="60" width="4.625" customWidth="1"/>
  </cols>
  <sheetData>
    <row r="1" spans="1:38" ht="18" thickBot="1">
      <c r="A1" s="107" t="s">
        <v>81</v>
      </c>
      <c r="B1" s="107"/>
      <c r="C1" s="107"/>
      <c r="D1" s="107"/>
      <c r="E1" s="107"/>
      <c r="F1" s="107"/>
      <c r="G1" s="107"/>
      <c r="H1" s="107"/>
      <c r="I1" s="107"/>
      <c r="J1" s="107"/>
      <c r="K1" s="107"/>
      <c r="L1" s="107"/>
      <c r="M1" s="107"/>
      <c r="N1" s="396">
        <f ca="1">TODAY()</f>
        <v>43020</v>
      </c>
      <c r="O1" s="397"/>
      <c r="P1" s="397"/>
      <c r="Q1" s="397"/>
      <c r="R1" t="s">
        <v>143</v>
      </c>
    </row>
    <row r="2" spans="1:38" ht="13.15" customHeight="1" thickBot="1">
      <c r="A2" s="4"/>
      <c r="B2" s="384" t="s">
        <v>82</v>
      </c>
      <c r="C2" s="385"/>
      <c r="D2" s="385"/>
      <c r="E2" s="386"/>
      <c r="F2" s="384" t="s">
        <v>83</v>
      </c>
      <c r="G2" s="385"/>
      <c r="H2" s="385"/>
      <c r="I2" s="386"/>
      <c r="J2" s="384" t="s">
        <v>84</v>
      </c>
      <c r="K2" s="385"/>
      <c r="L2" s="385"/>
      <c r="M2" s="385"/>
      <c r="N2" s="393" t="s">
        <v>85</v>
      </c>
      <c r="O2" s="394"/>
      <c r="P2" s="394"/>
      <c r="Q2" s="395"/>
      <c r="R2" s="385" t="s">
        <v>86</v>
      </c>
      <c r="S2" s="385"/>
      <c r="T2" s="385"/>
      <c r="U2" s="385"/>
      <c r="V2" s="393" t="s">
        <v>87</v>
      </c>
      <c r="W2" s="394"/>
      <c r="X2" s="394"/>
      <c r="Y2" s="395"/>
      <c r="Z2" s="393" t="s">
        <v>79</v>
      </c>
      <c r="AA2" s="394"/>
      <c r="AB2" s="394"/>
      <c r="AC2" s="395"/>
      <c r="AD2" s="384" t="s">
        <v>88</v>
      </c>
      <c r="AE2" s="385"/>
      <c r="AF2" s="385"/>
      <c r="AG2" s="386"/>
    </row>
    <row r="3" spans="1:38" ht="10.15" customHeight="1">
      <c r="A3" s="83"/>
      <c r="B3" s="97"/>
      <c r="C3" s="98"/>
      <c r="D3" s="98"/>
      <c r="E3" s="99"/>
      <c r="F3" s="42" t="s">
        <v>39</v>
      </c>
      <c r="G3" s="37">
        <v>4</v>
      </c>
      <c r="H3" s="105" t="s">
        <v>91</v>
      </c>
      <c r="I3" s="102">
        <v>0</v>
      </c>
      <c r="J3" s="35" t="s">
        <v>40</v>
      </c>
      <c r="K3" s="37">
        <v>2</v>
      </c>
      <c r="L3" s="105" t="s">
        <v>91</v>
      </c>
      <c r="M3" s="91">
        <v>3</v>
      </c>
      <c r="N3" s="42" t="s">
        <v>40</v>
      </c>
      <c r="O3" s="37">
        <v>0</v>
      </c>
      <c r="P3" s="105" t="s">
        <v>89</v>
      </c>
      <c r="Q3" s="102">
        <v>8</v>
      </c>
      <c r="R3" s="35" t="s">
        <v>40</v>
      </c>
      <c r="S3" s="37">
        <v>3</v>
      </c>
      <c r="T3" s="105" t="s">
        <v>89</v>
      </c>
      <c r="U3" s="91">
        <v>5</v>
      </c>
      <c r="V3" s="42" t="s">
        <v>39</v>
      </c>
      <c r="W3" s="37">
        <v>3</v>
      </c>
      <c r="X3" s="105" t="s">
        <v>89</v>
      </c>
      <c r="Y3" s="102">
        <v>2</v>
      </c>
      <c r="Z3" s="35" t="s">
        <v>40</v>
      </c>
      <c r="AA3" s="37">
        <v>1</v>
      </c>
      <c r="AB3" s="105" t="s">
        <v>89</v>
      </c>
      <c r="AC3" s="91">
        <v>8</v>
      </c>
      <c r="AD3" s="42" t="s">
        <v>40</v>
      </c>
      <c r="AE3" s="37">
        <v>0</v>
      </c>
      <c r="AF3" s="105" t="s">
        <v>89</v>
      </c>
      <c r="AG3" s="102">
        <v>3</v>
      </c>
      <c r="AL3" s="88" t="s">
        <v>7</v>
      </c>
    </row>
    <row r="4" spans="1:38" s="82" customFormat="1" ht="10.15" customHeight="1">
      <c r="A4" s="95">
        <v>1</v>
      </c>
      <c r="B4" s="323"/>
      <c r="C4" s="324"/>
      <c r="D4" s="324"/>
      <c r="E4" s="341"/>
      <c r="F4" s="387">
        <v>42855.541666666664</v>
      </c>
      <c r="G4" s="388"/>
      <c r="H4" s="388"/>
      <c r="I4" s="389"/>
      <c r="J4" s="349">
        <v>42967.416666666664</v>
      </c>
      <c r="K4" s="343"/>
      <c r="L4" s="343"/>
      <c r="M4" s="350"/>
      <c r="N4" s="342">
        <v>42953.541666666664</v>
      </c>
      <c r="O4" s="343"/>
      <c r="P4" s="343"/>
      <c r="Q4" s="344"/>
      <c r="R4" s="349">
        <v>42848.583333333336</v>
      </c>
      <c r="S4" s="343"/>
      <c r="T4" s="343"/>
      <c r="U4" s="350"/>
      <c r="V4" s="342">
        <v>42862.5</v>
      </c>
      <c r="W4" s="343"/>
      <c r="X4" s="343"/>
      <c r="Y4" s="344"/>
      <c r="Z4" s="349">
        <v>42911.416666666664</v>
      </c>
      <c r="AA4" s="343"/>
      <c r="AB4" s="343"/>
      <c r="AC4" s="350"/>
      <c r="AD4" s="390">
        <v>42834.458333333336</v>
      </c>
      <c r="AE4" s="391"/>
      <c r="AF4" s="391"/>
      <c r="AG4" s="392"/>
      <c r="AL4" s="82" t="s">
        <v>8</v>
      </c>
    </row>
    <row r="5" spans="1:38" s="82" customFormat="1" ht="10.15" customHeight="1" thickBot="1">
      <c r="A5" s="329" t="str">
        <f>B2</f>
        <v>マリソル松島</v>
      </c>
      <c r="B5" s="380"/>
      <c r="C5" s="381"/>
      <c r="D5" s="381"/>
      <c r="E5" s="382"/>
      <c r="F5" s="345" t="s">
        <v>23</v>
      </c>
      <c r="G5" s="346"/>
      <c r="H5" s="346"/>
      <c r="I5" s="347"/>
      <c r="J5" s="345" t="s">
        <v>12</v>
      </c>
      <c r="K5" s="346"/>
      <c r="L5" s="346"/>
      <c r="M5" s="347"/>
      <c r="N5" s="383" t="s">
        <v>15</v>
      </c>
      <c r="O5" s="346"/>
      <c r="P5" s="346"/>
      <c r="Q5" s="347"/>
      <c r="R5" s="345" t="s">
        <v>15</v>
      </c>
      <c r="S5" s="346"/>
      <c r="T5" s="346"/>
      <c r="U5" s="347"/>
      <c r="V5" s="345" t="s">
        <v>99</v>
      </c>
      <c r="W5" s="346"/>
      <c r="X5" s="346"/>
      <c r="Y5" s="347"/>
      <c r="Z5" s="345" t="s">
        <v>100</v>
      </c>
      <c r="AA5" s="346"/>
      <c r="AB5" s="346"/>
      <c r="AC5" s="347"/>
      <c r="AD5" s="345" t="s">
        <v>15</v>
      </c>
      <c r="AE5" s="346"/>
      <c r="AF5" s="346"/>
      <c r="AG5" s="347"/>
      <c r="AL5" s="82" t="s">
        <v>9</v>
      </c>
    </row>
    <row r="6" spans="1:38" ht="10.15" customHeight="1">
      <c r="A6" s="329"/>
      <c r="B6" s="97"/>
      <c r="C6" s="98"/>
      <c r="D6" s="98"/>
      <c r="E6" s="99"/>
      <c r="F6" s="42"/>
      <c r="G6" s="37"/>
      <c r="H6" s="105" t="s">
        <v>91</v>
      </c>
      <c r="I6" s="102"/>
      <c r="J6" s="35" t="s">
        <v>40</v>
      </c>
      <c r="K6" s="37">
        <v>0</v>
      </c>
      <c r="L6" s="105" t="s">
        <v>91</v>
      </c>
      <c r="M6" s="91">
        <v>1</v>
      </c>
      <c r="N6" s="42" t="s">
        <v>40</v>
      </c>
      <c r="O6" s="37">
        <v>1</v>
      </c>
      <c r="P6" s="105" t="s">
        <v>91</v>
      </c>
      <c r="Q6" s="102">
        <v>6</v>
      </c>
      <c r="R6" s="35" t="s">
        <v>40</v>
      </c>
      <c r="S6" s="37">
        <v>1</v>
      </c>
      <c r="T6" s="105" t="s">
        <v>91</v>
      </c>
      <c r="U6" s="91">
        <v>3</v>
      </c>
      <c r="V6" s="42" t="s">
        <v>40</v>
      </c>
      <c r="W6" s="37">
        <v>1</v>
      </c>
      <c r="X6" s="105" t="s">
        <v>91</v>
      </c>
      <c r="Y6" s="102">
        <v>6</v>
      </c>
      <c r="Z6" s="35"/>
      <c r="AA6" s="37"/>
      <c r="AB6" s="105" t="s">
        <v>91</v>
      </c>
      <c r="AC6" s="91"/>
      <c r="AD6" s="42" t="s">
        <v>40</v>
      </c>
      <c r="AE6" s="37">
        <v>0</v>
      </c>
      <c r="AF6" s="105" t="s">
        <v>91</v>
      </c>
      <c r="AG6" s="102">
        <v>4</v>
      </c>
    </row>
    <row r="7" spans="1:38" s="82" customFormat="1" ht="10.15" customHeight="1">
      <c r="A7" s="96">
        <v>2</v>
      </c>
      <c r="B7" s="340"/>
      <c r="C7" s="362"/>
      <c r="D7" s="362"/>
      <c r="E7" s="325"/>
      <c r="F7" s="342">
        <v>43037.472222222219</v>
      </c>
      <c r="G7" s="343"/>
      <c r="H7" s="343"/>
      <c r="I7" s="344"/>
      <c r="J7" s="349">
        <v>43002.5</v>
      </c>
      <c r="K7" s="343"/>
      <c r="L7" s="343"/>
      <c r="M7" s="350"/>
      <c r="N7" s="342">
        <v>42988.583333333336</v>
      </c>
      <c r="O7" s="343"/>
      <c r="P7" s="343"/>
      <c r="Q7" s="344"/>
      <c r="R7" s="349">
        <v>42974.5</v>
      </c>
      <c r="S7" s="343"/>
      <c r="T7" s="343"/>
      <c r="U7" s="350"/>
      <c r="V7" s="342">
        <v>42995.541666666664</v>
      </c>
      <c r="W7" s="343"/>
      <c r="X7" s="343"/>
      <c r="Y7" s="344"/>
      <c r="Z7" s="349">
        <v>43044.5</v>
      </c>
      <c r="AA7" s="343"/>
      <c r="AB7" s="343"/>
      <c r="AC7" s="350"/>
      <c r="AD7" s="342">
        <v>43009.604166666664</v>
      </c>
      <c r="AE7" s="343"/>
      <c r="AF7" s="343"/>
      <c r="AG7" s="344"/>
    </row>
    <row r="8" spans="1:38" s="82" customFormat="1" ht="10.15" customHeight="1" thickBot="1">
      <c r="A8" s="84"/>
      <c r="B8" s="380"/>
      <c r="C8" s="381"/>
      <c r="D8" s="381"/>
      <c r="E8" s="382"/>
      <c r="F8" s="345" t="s">
        <v>22</v>
      </c>
      <c r="G8" s="346"/>
      <c r="H8" s="346"/>
      <c r="I8" s="347"/>
      <c r="J8" s="335" t="s">
        <v>38</v>
      </c>
      <c r="K8" s="336"/>
      <c r="L8" s="336"/>
      <c r="M8" s="337"/>
      <c r="N8" s="338" t="s">
        <v>15</v>
      </c>
      <c r="O8" s="336"/>
      <c r="P8" s="336"/>
      <c r="Q8" s="339"/>
      <c r="R8" s="335" t="s">
        <v>100</v>
      </c>
      <c r="S8" s="336"/>
      <c r="T8" s="336"/>
      <c r="U8" s="337"/>
      <c r="V8" s="345" t="s">
        <v>23</v>
      </c>
      <c r="W8" s="346"/>
      <c r="X8" s="346"/>
      <c r="Y8" s="347"/>
      <c r="Z8" s="345" t="s">
        <v>38</v>
      </c>
      <c r="AA8" s="346"/>
      <c r="AB8" s="346"/>
      <c r="AC8" s="347"/>
      <c r="AD8" s="338" t="s">
        <v>15</v>
      </c>
      <c r="AE8" s="336"/>
      <c r="AF8" s="336"/>
      <c r="AG8" s="339"/>
    </row>
    <row r="9" spans="1:38" ht="10.15" customHeight="1">
      <c r="A9" s="83"/>
      <c r="B9" s="35" t="s">
        <v>40</v>
      </c>
      <c r="C9" s="37">
        <v>0</v>
      </c>
      <c r="D9" s="105" t="s">
        <v>89</v>
      </c>
      <c r="E9" s="91">
        <v>4</v>
      </c>
      <c r="F9" s="97"/>
      <c r="G9" s="98"/>
      <c r="H9" s="98"/>
      <c r="I9" s="99"/>
      <c r="J9" s="35" t="s">
        <v>39</v>
      </c>
      <c r="K9" s="37">
        <v>2</v>
      </c>
      <c r="L9" s="105" t="s">
        <v>91</v>
      </c>
      <c r="M9" s="91">
        <v>0</v>
      </c>
      <c r="N9" s="42" t="s">
        <v>40</v>
      </c>
      <c r="O9" s="37">
        <v>2</v>
      </c>
      <c r="P9" s="105" t="s">
        <v>91</v>
      </c>
      <c r="Q9" s="102">
        <v>3</v>
      </c>
      <c r="R9" s="35" t="s">
        <v>39</v>
      </c>
      <c r="S9" s="37">
        <v>6</v>
      </c>
      <c r="T9" s="105" t="s">
        <v>91</v>
      </c>
      <c r="U9" s="91">
        <v>1</v>
      </c>
      <c r="V9" s="42" t="s">
        <v>39</v>
      </c>
      <c r="W9" s="37">
        <v>3</v>
      </c>
      <c r="X9" s="105" t="s">
        <v>91</v>
      </c>
      <c r="Y9" s="102">
        <v>2</v>
      </c>
      <c r="Z9" s="35" t="s">
        <v>40</v>
      </c>
      <c r="AA9" s="37">
        <v>0</v>
      </c>
      <c r="AB9" s="105" t="s">
        <v>91</v>
      </c>
      <c r="AC9" s="91">
        <v>2</v>
      </c>
      <c r="AD9" s="42" t="s">
        <v>40</v>
      </c>
      <c r="AE9" s="37">
        <v>1</v>
      </c>
      <c r="AF9" s="105" t="s">
        <v>91</v>
      </c>
      <c r="AG9" s="102">
        <v>3</v>
      </c>
    </row>
    <row r="10" spans="1:38" s="82" customFormat="1" ht="10.15" customHeight="1">
      <c r="A10" s="96">
        <v>1</v>
      </c>
      <c r="B10" s="313">
        <v>42855.541666666664</v>
      </c>
      <c r="C10" s="314"/>
      <c r="D10" s="314"/>
      <c r="E10" s="315"/>
      <c r="F10" s="323"/>
      <c r="G10" s="324"/>
      <c r="H10" s="324"/>
      <c r="I10" s="325"/>
      <c r="J10" s="349">
        <v>42904.5</v>
      </c>
      <c r="K10" s="343"/>
      <c r="L10" s="343"/>
      <c r="M10" s="350"/>
      <c r="N10" s="342">
        <v>42848.416666666664</v>
      </c>
      <c r="O10" s="343"/>
      <c r="P10" s="343"/>
      <c r="Q10" s="344"/>
      <c r="R10" s="349">
        <v>42883.472222222219</v>
      </c>
      <c r="S10" s="343"/>
      <c r="T10" s="343"/>
      <c r="U10" s="350"/>
      <c r="V10" s="342">
        <v>42981.472222222219</v>
      </c>
      <c r="W10" s="343"/>
      <c r="X10" s="343"/>
      <c r="Y10" s="344"/>
      <c r="Z10" s="349">
        <v>42834.416666666664</v>
      </c>
      <c r="AA10" s="343"/>
      <c r="AB10" s="343"/>
      <c r="AC10" s="350"/>
      <c r="AD10" s="342">
        <v>42869.458333333336</v>
      </c>
      <c r="AE10" s="343"/>
      <c r="AF10" s="343"/>
      <c r="AG10" s="344"/>
    </row>
    <row r="11" spans="1:38" s="82" customFormat="1" ht="10.15" customHeight="1" thickBot="1">
      <c r="A11" s="329" t="s">
        <v>90</v>
      </c>
      <c r="B11" s="335" t="s">
        <v>23</v>
      </c>
      <c r="C11" s="336"/>
      <c r="D11" s="336"/>
      <c r="E11" s="337"/>
      <c r="F11" s="377"/>
      <c r="G11" s="378"/>
      <c r="H11" s="378"/>
      <c r="I11" s="379"/>
      <c r="J11" s="345" t="s">
        <v>100</v>
      </c>
      <c r="K11" s="346"/>
      <c r="L11" s="346"/>
      <c r="M11" s="347"/>
      <c r="N11" s="345" t="s">
        <v>15</v>
      </c>
      <c r="O11" s="346"/>
      <c r="P11" s="346"/>
      <c r="Q11" s="347"/>
      <c r="R11" s="345" t="s">
        <v>22</v>
      </c>
      <c r="S11" s="346"/>
      <c r="T11" s="346"/>
      <c r="U11" s="347"/>
      <c r="V11" s="345"/>
      <c r="W11" s="346"/>
      <c r="X11" s="346"/>
      <c r="Y11" s="347"/>
      <c r="Z11" s="335" t="s">
        <v>99</v>
      </c>
      <c r="AA11" s="336"/>
      <c r="AB11" s="336"/>
      <c r="AC11" s="337"/>
      <c r="AD11" s="345" t="s">
        <v>21</v>
      </c>
      <c r="AE11" s="346"/>
      <c r="AF11" s="346"/>
      <c r="AG11" s="347"/>
    </row>
    <row r="12" spans="1:38" ht="10.15" customHeight="1">
      <c r="A12" s="329"/>
      <c r="B12" s="35"/>
      <c r="C12" s="37"/>
      <c r="D12" s="105"/>
      <c r="E12" s="91"/>
      <c r="F12" s="97"/>
      <c r="G12" s="98"/>
      <c r="H12" s="98"/>
      <c r="I12" s="99"/>
      <c r="J12" s="35"/>
      <c r="K12" s="37"/>
      <c r="L12" s="105"/>
      <c r="M12" s="91"/>
      <c r="N12" s="42" t="s">
        <v>40</v>
      </c>
      <c r="O12" s="37">
        <v>0</v>
      </c>
      <c r="P12" s="105"/>
      <c r="Q12" s="102">
        <v>2</v>
      </c>
      <c r="R12" s="35"/>
      <c r="S12" s="37"/>
      <c r="T12" s="105"/>
      <c r="U12" s="91"/>
      <c r="V12" s="42" t="s">
        <v>39</v>
      </c>
      <c r="W12" s="37">
        <v>5</v>
      </c>
      <c r="X12" s="105"/>
      <c r="Y12" s="102">
        <v>0</v>
      </c>
      <c r="Z12" s="35" t="s">
        <v>40</v>
      </c>
      <c r="AA12" s="37">
        <v>0</v>
      </c>
      <c r="AB12" s="105"/>
      <c r="AC12" s="91">
        <v>1</v>
      </c>
      <c r="AD12" s="42" t="s">
        <v>39</v>
      </c>
      <c r="AE12" s="37">
        <v>3</v>
      </c>
      <c r="AF12" s="105"/>
      <c r="AG12" s="102">
        <v>2</v>
      </c>
    </row>
    <row r="13" spans="1:38" s="82" customFormat="1" ht="10.15" customHeight="1">
      <c r="A13" s="96">
        <v>2</v>
      </c>
      <c r="B13" s="349">
        <v>43037.472222222219</v>
      </c>
      <c r="C13" s="343"/>
      <c r="D13" s="343"/>
      <c r="E13" s="350"/>
      <c r="F13" s="323"/>
      <c r="G13" s="324"/>
      <c r="H13" s="324"/>
      <c r="I13" s="325"/>
      <c r="J13" s="349">
        <v>43051.583333333336</v>
      </c>
      <c r="K13" s="343"/>
      <c r="L13" s="343"/>
      <c r="M13" s="350"/>
      <c r="N13" s="342">
        <v>43009.520833333336</v>
      </c>
      <c r="O13" s="343"/>
      <c r="P13" s="343"/>
      <c r="Q13" s="344"/>
      <c r="R13" s="349">
        <v>43044.583333333336</v>
      </c>
      <c r="S13" s="343"/>
      <c r="T13" s="343"/>
      <c r="U13" s="350"/>
      <c r="V13" s="342">
        <v>43016.541666666664</v>
      </c>
      <c r="W13" s="343"/>
      <c r="X13" s="343"/>
      <c r="Y13" s="344"/>
      <c r="Z13" s="349">
        <v>42995.625</v>
      </c>
      <c r="AA13" s="343"/>
      <c r="AB13" s="343"/>
      <c r="AC13" s="350"/>
      <c r="AD13" s="342">
        <v>42988.472222222219</v>
      </c>
      <c r="AE13" s="343"/>
      <c r="AF13" s="343"/>
      <c r="AG13" s="344"/>
    </row>
    <row r="14" spans="1:38" s="82" customFormat="1" ht="10.15" customHeight="1" thickBot="1">
      <c r="A14" s="85"/>
      <c r="B14" s="318" t="s">
        <v>22</v>
      </c>
      <c r="C14" s="319"/>
      <c r="D14" s="319"/>
      <c r="E14" s="320"/>
      <c r="F14" s="326"/>
      <c r="G14" s="327"/>
      <c r="H14" s="327"/>
      <c r="I14" s="328"/>
      <c r="J14" s="345" t="s">
        <v>15</v>
      </c>
      <c r="K14" s="346"/>
      <c r="L14" s="346"/>
      <c r="M14" s="347"/>
      <c r="N14" s="345" t="s">
        <v>15</v>
      </c>
      <c r="O14" s="346"/>
      <c r="P14" s="346"/>
      <c r="Q14" s="347"/>
      <c r="R14" s="345" t="s">
        <v>38</v>
      </c>
      <c r="S14" s="346"/>
      <c r="T14" s="346"/>
      <c r="U14" s="347"/>
      <c r="V14" s="345" t="s">
        <v>13</v>
      </c>
      <c r="W14" s="346"/>
      <c r="X14" s="346"/>
      <c r="Y14" s="347"/>
      <c r="Z14" s="345" t="s">
        <v>15</v>
      </c>
      <c r="AA14" s="346"/>
      <c r="AB14" s="346"/>
      <c r="AC14" s="347"/>
      <c r="AD14" s="345" t="s">
        <v>22</v>
      </c>
      <c r="AE14" s="346"/>
      <c r="AF14" s="346"/>
      <c r="AG14" s="347"/>
    </row>
    <row r="15" spans="1:38" ht="10.15" customHeight="1">
      <c r="A15" s="86"/>
      <c r="B15" s="55" t="s">
        <v>39</v>
      </c>
      <c r="C15" s="89">
        <v>3</v>
      </c>
      <c r="D15" s="105" t="s">
        <v>91</v>
      </c>
      <c r="E15" s="100">
        <v>2</v>
      </c>
      <c r="F15" s="51" t="s">
        <v>40</v>
      </c>
      <c r="G15" s="89">
        <v>0</v>
      </c>
      <c r="H15" s="105" t="s">
        <v>91</v>
      </c>
      <c r="I15" s="103">
        <v>2</v>
      </c>
      <c r="J15" s="97"/>
      <c r="K15" s="98"/>
      <c r="L15" s="98"/>
      <c r="M15" s="99"/>
      <c r="N15" s="51" t="s">
        <v>40</v>
      </c>
      <c r="O15" s="89">
        <v>2</v>
      </c>
      <c r="P15" s="105" t="s">
        <v>91</v>
      </c>
      <c r="Q15" s="103">
        <v>4</v>
      </c>
      <c r="R15" s="55" t="s">
        <v>40</v>
      </c>
      <c r="S15" s="89">
        <v>3</v>
      </c>
      <c r="T15" s="105" t="s">
        <v>91</v>
      </c>
      <c r="U15" s="100">
        <v>6</v>
      </c>
      <c r="V15" s="51" t="s">
        <v>40</v>
      </c>
      <c r="W15" s="89">
        <v>0</v>
      </c>
      <c r="X15" s="105" t="s">
        <v>91</v>
      </c>
      <c r="Y15" s="103">
        <v>1</v>
      </c>
      <c r="Z15" s="55" t="s">
        <v>40</v>
      </c>
      <c r="AA15" s="89">
        <v>3</v>
      </c>
      <c r="AB15" s="105" t="s">
        <v>91</v>
      </c>
      <c r="AC15" s="100">
        <v>4</v>
      </c>
      <c r="AD15" s="51" t="s">
        <v>40</v>
      </c>
      <c r="AE15" s="89">
        <v>0</v>
      </c>
      <c r="AF15" s="105" t="s">
        <v>91</v>
      </c>
      <c r="AG15" s="103">
        <v>3</v>
      </c>
    </row>
    <row r="16" spans="1:38" s="82" customFormat="1" ht="10.15" customHeight="1">
      <c r="A16" s="96">
        <v>1</v>
      </c>
      <c r="B16" s="313">
        <v>42967.416666666664</v>
      </c>
      <c r="C16" s="314"/>
      <c r="D16" s="314"/>
      <c r="E16" s="315"/>
      <c r="F16" s="316">
        <v>42904.5</v>
      </c>
      <c r="G16" s="314"/>
      <c r="H16" s="314"/>
      <c r="I16" s="317"/>
      <c r="J16" s="340"/>
      <c r="K16" s="324"/>
      <c r="L16" s="324"/>
      <c r="M16" s="341"/>
      <c r="N16" s="374">
        <v>42911.541666666664</v>
      </c>
      <c r="O16" s="375"/>
      <c r="P16" s="375"/>
      <c r="Q16" s="376"/>
      <c r="R16" s="349">
        <v>42988.416666666664</v>
      </c>
      <c r="S16" s="343"/>
      <c r="T16" s="343"/>
      <c r="U16" s="350"/>
      <c r="V16" s="342">
        <v>42834.541666666664</v>
      </c>
      <c r="W16" s="343"/>
      <c r="X16" s="343"/>
      <c r="Y16" s="344"/>
      <c r="Z16" s="349">
        <v>42855.458333333336</v>
      </c>
      <c r="AA16" s="343"/>
      <c r="AB16" s="343"/>
      <c r="AC16" s="350"/>
      <c r="AD16" s="342">
        <v>42862.416666666664</v>
      </c>
      <c r="AE16" s="343"/>
      <c r="AF16" s="343"/>
      <c r="AG16" s="344"/>
    </row>
    <row r="17" spans="1:33" s="82" customFormat="1" ht="10.15" customHeight="1" thickBot="1">
      <c r="A17" s="329" t="str">
        <f>J2</f>
        <v>宮城教員クラブ</v>
      </c>
      <c r="B17" s="318" t="s">
        <v>12</v>
      </c>
      <c r="C17" s="319"/>
      <c r="D17" s="319"/>
      <c r="E17" s="320"/>
      <c r="F17" s="321" t="s">
        <v>100</v>
      </c>
      <c r="G17" s="319"/>
      <c r="H17" s="319"/>
      <c r="I17" s="322"/>
      <c r="J17" s="326"/>
      <c r="K17" s="327"/>
      <c r="L17" s="327"/>
      <c r="M17" s="328"/>
      <c r="N17" s="345" t="s">
        <v>23</v>
      </c>
      <c r="O17" s="346"/>
      <c r="P17" s="346"/>
      <c r="Q17" s="347"/>
      <c r="R17" s="345" t="s">
        <v>15</v>
      </c>
      <c r="S17" s="346"/>
      <c r="T17" s="346"/>
      <c r="U17" s="347"/>
      <c r="V17" s="321" t="s">
        <v>23</v>
      </c>
      <c r="W17" s="319"/>
      <c r="X17" s="319"/>
      <c r="Y17" s="322"/>
      <c r="Z17" s="345" t="s">
        <v>23</v>
      </c>
      <c r="AA17" s="346"/>
      <c r="AB17" s="346"/>
      <c r="AC17" s="347"/>
      <c r="AD17" s="345" t="s">
        <v>99</v>
      </c>
      <c r="AE17" s="346"/>
      <c r="AF17" s="346"/>
      <c r="AG17" s="347"/>
    </row>
    <row r="18" spans="1:33" ht="10.15" customHeight="1">
      <c r="A18" s="329"/>
      <c r="B18" s="55" t="s">
        <v>39</v>
      </c>
      <c r="C18" s="89">
        <v>1</v>
      </c>
      <c r="D18" s="105" t="s">
        <v>91</v>
      </c>
      <c r="E18" s="100">
        <v>0</v>
      </c>
      <c r="F18" s="51"/>
      <c r="G18" s="89"/>
      <c r="H18" s="105" t="s">
        <v>91</v>
      </c>
      <c r="I18" s="103"/>
      <c r="J18" s="97"/>
      <c r="K18" s="98"/>
      <c r="L18" s="98"/>
      <c r="M18" s="99"/>
      <c r="N18" s="51" t="s">
        <v>40</v>
      </c>
      <c r="O18" s="89">
        <v>0</v>
      </c>
      <c r="P18" s="105" t="s">
        <v>91</v>
      </c>
      <c r="Q18" s="103">
        <v>5</v>
      </c>
      <c r="R18" s="55"/>
      <c r="S18" s="89"/>
      <c r="T18" s="105" t="s">
        <v>91</v>
      </c>
      <c r="U18" s="100"/>
      <c r="V18" s="51" t="s">
        <v>41</v>
      </c>
      <c r="W18" s="89">
        <v>2</v>
      </c>
      <c r="X18" s="105" t="s">
        <v>91</v>
      </c>
      <c r="Y18" s="103">
        <v>2</v>
      </c>
      <c r="Z18" s="55" t="s">
        <v>40</v>
      </c>
      <c r="AA18" s="89">
        <v>2</v>
      </c>
      <c r="AB18" s="105" t="s">
        <v>91</v>
      </c>
      <c r="AC18" s="100">
        <v>5</v>
      </c>
      <c r="AD18" s="51" t="s">
        <v>40</v>
      </c>
      <c r="AE18" s="89">
        <v>2</v>
      </c>
      <c r="AF18" s="105" t="s">
        <v>91</v>
      </c>
      <c r="AG18" s="103">
        <v>3</v>
      </c>
    </row>
    <row r="19" spans="1:33" s="82" customFormat="1" ht="10.15" customHeight="1">
      <c r="A19" s="96">
        <v>2</v>
      </c>
      <c r="B19" s="357">
        <v>43002.5</v>
      </c>
      <c r="C19" s="358"/>
      <c r="D19" s="358"/>
      <c r="E19" s="359"/>
      <c r="F19" s="360">
        <v>43051.583333333336</v>
      </c>
      <c r="G19" s="358"/>
      <c r="H19" s="358"/>
      <c r="I19" s="361"/>
      <c r="J19" s="340"/>
      <c r="K19" s="362"/>
      <c r="L19" s="362"/>
      <c r="M19" s="325"/>
      <c r="N19" s="360">
        <v>42960.416666666664</v>
      </c>
      <c r="O19" s="358"/>
      <c r="P19" s="358"/>
      <c r="Q19" s="361"/>
      <c r="R19" s="357">
        <v>43023.472222222219</v>
      </c>
      <c r="S19" s="358"/>
      <c r="T19" s="358"/>
      <c r="U19" s="359"/>
      <c r="V19" s="360">
        <v>43009.472222222219</v>
      </c>
      <c r="W19" s="358"/>
      <c r="X19" s="358"/>
      <c r="Y19" s="361"/>
      <c r="Z19" s="357">
        <v>42953.625</v>
      </c>
      <c r="AA19" s="358"/>
      <c r="AB19" s="358"/>
      <c r="AC19" s="359"/>
      <c r="AD19" s="360">
        <v>42995.458333333336</v>
      </c>
      <c r="AE19" s="358"/>
      <c r="AF19" s="358"/>
      <c r="AG19" s="361"/>
    </row>
    <row r="20" spans="1:33" s="82" customFormat="1" ht="10.15" customHeight="1" thickBot="1">
      <c r="A20" s="85"/>
      <c r="B20" s="363" t="s">
        <v>38</v>
      </c>
      <c r="C20" s="364"/>
      <c r="D20" s="364"/>
      <c r="E20" s="365"/>
      <c r="F20" s="366" t="s">
        <v>15</v>
      </c>
      <c r="G20" s="364"/>
      <c r="H20" s="364"/>
      <c r="I20" s="367"/>
      <c r="J20" s="368"/>
      <c r="K20" s="369"/>
      <c r="L20" s="369"/>
      <c r="M20" s="370"/>
      <c r="N20" s="371" t="s">
        <v>99</v>
      </c>
      <c r="O20" s="372"/>
      <c r="P20" s="372"/>
      <c r="Q20" s="373"/>
      <c r="R20" s="371" t="s">
        <v>15</v>
      </c>
      <c r="S20" s="372"/>
      <c r="T20" s="372"/>
      <c r="U20" s="373"/>
      <c r="V20" s="371"/>
      <c r="W20" s="372"/>
      <c r="X20" s="372"/>
      <c r="Y20" s="373"/>
      <c r="Z20" s="363" t="s">
        <v>15</v>
      </c>
      <c r="AA20" s="364"/>
      <c r="AB20" s="364"/>
      <c r="AC20" s="365"/>
      <c r="AD20" s="371" t="s">
        <v>23</v>
      </c>
      <c r="AE20" s="372"/>
      <c r="AF20" s="372"/>
      <c r="AG20" s="373"/>
    </row>
    <row r="21" spans="1:33" ht="10.15" customHeight="1">
      <c r="A21" s="86"/>
      <c r="B21" s="42" t="s">
        <v>39</v>
      </c>
      <c r="C21" s="37">
        <v>8</v>
      </c>
      <c r="D21" s="105" t="s">
        <v>91</v>
      </c>
      <c r="E21" s="91">
        <v>0</v>
      </c>
      <c r="F21" s="42" t="s">
        <v>39</v>
      </c>
      <c r="G21" s="37">
        <v>3</v>
      </c>
      <c r="H21" s="105" t="s">
        <v>91</v>
      </c>
      <c r="I21" s="102">
        <v>2</v>
      </c>
      <c r="J21" s="35" t="s">
        <v>39</v>
      </c>
      <c r="K21" s="37">
        <v>4</v>
      </c>
      <c r="L21" s="105" t="s">
        <v>91</v>
      </c>
      <c r="M21" s="91">
        <v>2</v>
      </c>
      <c r="N21" s="97"/>
      <c r="O21" s="98"/>
      <c r="P21" s="98"/>
      <c r="Q21" s="99"/>
      <c r="R21" s="35" t="s">
        <v>41</v>
      </c>
      <c r="S21" s="37">
        <v>3</v>
      </c>
      <c r="T21" s="105" t="s">
        <v>91</v>
      </c>
      <c r="U21" s="91">
        <v>3</v>
      </c>
      <c r="V21" s="42" t="s">
        <v>39</v>
      </c>
      <c r="W21" s="37">
        <v>6</v>
      </c>
      <c r="X21" s="105" t="s">
        <v>91</v>
      </c>
      <c r="Y21" s="102">
        <v>2</v>
      </c>
      <c r="Z21" s="35" t="s">
        <v>40</v>
      </c>
      <c r="AA21" s="37">
        <v>1</v>
      </c>
      <c r="AB21" s="105" t="s">
        <v>91</v>
      </c>
      <c r="AC21" s="91">
        <v>4</v>
      </c>
      <c r="AD21" s="42" t="s">
        <v>40</v>
      </c>
      <c r="AE21" s="37">
        <v>0</v>
      </c>
      <c r="AF21" s="105" t="s">
        <v>91</v>
      </c>
      <c r="AG21" s="102">
        <v>1</v>
      </c>
    </row>
    <row r="22" spans="1:33" s="82" customFormat="1" ht="10.15" customHeight="1">
      <c r="A22" s="96">
        <v>1</v>
      </c>
      <c r="B22" s="316">
        <v>42953.541666666664</v>
      </c>
      <c r="C22" s="314"/>
      <c r="D22" s="314"/>
      <c r="E22" s="315"/>
      <c r="F22" s="316">
        <v>42848.416666666664</v>
      </c>
      <c r="G22" s="314"/>
      <c r="H22" s="314"/>
      <c r="I22" s="317"/>
      <c r="J22" s="313">
        <v>42911.541666666664</v>
      </c>
      <c r="K22" s="314"/>
      <c r="L22" s="314"/>
      <c r="M22" s="315"/>
      <c r="N22" s="323"/>
      <c r="O22" s="324"/>
      <c r="P22" s="324"/>
      <c r="Q22" s="325"/>
      <c r="R22" s="313">
        <v>42834.541666666664</v>
      </c>
      <c r="S22" s="343"/>
      <c r="T22" s="343"/>
      <c r="U22" s="350"/>
      <c r="V22" s="342">
        <v>42918.5625</v>
      </c>
      <c r="W22" s="343"/>
      <c r="X22" s="343"/>
      <c r="Y22" s="344"/>
      <c r="Z22" s="349">
        <v>42876.416666666664</v>
      </c>
      <c r="AA22" s="343"/>
      <c r="AB22" s="343"/>
      <c r="AC22" s="350"/>
      <c r="AD22" s="342">
        <v>42904.416666666664</v>
      </c>
      <c r="AE22" s="343"/>
      <c r="AF22" s="343"/>
      <c r="AG22" s="344"/>
    </row>
    <row r="23" spans="1:33" s="82" customFormat="1" ht="10.15" customHeight="1" thickBot="1">
      <c r="A23" s="351" t="str">
        <f>N2</f>
        <v>七ヶ浜SC</v>
      </c>
      <c r="B23" s="345" t="s">
        <v>15</v>
      </c>
      <c r="C23" s="346"/>
      <c r="D23" s="346"/>
      <c r="E23" s="347"/>
      <c r="F23" s="338" t="s">
        <v>15</v>
      </c>
      <c r="G23" s="336"/>
      <c r="H23" s="336"/>
      <c r="I23" s="339"/>
      <c r="J23" s="335" t="s">
        <v>23</v>
      </c>
      <c r="K23" s="336"/>
      <c r="L23" s="336"/>
      <c r="M23" s="337"/>
      <c r="N23" s="326"/>
      <c r="O23" s="327"/>
      <c r="P23" s="327"/>
      <c r="Q23" s="328"/>
      <c r="R23" s="345" t="s">
        <v>15</v>
      </c>
      <c r="S23" s="346"/>
      <c r="T23" s="346"/>
      <c r="U23" s="347"/>
      <c r="V23" s="345" t="s">
        <v>38</v>
      </c>
      <c r="W23" s="346"/>
      <c r="X23" s="346"/>
      <c r="Y23" s="347"/>
      <c r="Z23" s="345" t="s">
        <v>15</v>
      </c>
      <c r="AA23" s="346"/>
      <c r="AB23" s="346"/>
      <c r="AC23" s="347"/>
      <c r="AD23" s="345" t="s">
        <v>100</v>
      </c>
      <c r="AE23" s="346"/>
      <c r="AF23" s="346"/>
      <c r="AG23" s="347"/>
    </row>
    <row r="24" spans="1:33" ht="10.15" customHeight="1">
      <c r="A24" s="351"/>
      <c r="B24" s="60" t="s">
        <v>39</v>
      </c>
      <c r="C24" s="59">
        <v>6</v>
      </c>
      <c r="D24" s="105" t="s">
        <v>91</v>
      </c>
      <c r="E24" s="101">
        <v>1</v>
      </c>
      <c r="F24" s="60" t="s">
        <v>39</v>
      </c>
      <c r="G24" s="59">
        <v>2</v>
      </c>
      <c r="H24" s="105" t="s">
        <v>91</v>
      </c>
      <c r="I24" s="104">
        <v>0</v>
      </c>
      <c r="J24" s="57" t="s">
        <v>39</v>
      </c>
      <c r="K24" s="59">
        <v>5</v>
      </c>
      <c r="L24" s="105" t="s">
        <v>91</v>
      </c>
      <c r="M24" s="101">
        <v>0</v>
      </c>
      <c r="N24" s="97"/>
      <c r="O24" s="98"/>
      <c r="P24" s="98"/>
      <c r="Q24" s="99"/>
      <c r="R24" s="57" t="s">
        <v>39</v>
      </c>
      <c r="S24" s="59">
        <v>3</v>
      </c>
      <c r="T24" s="105" t="s">
        <v>91</v>
      </c>
      <c r="U24" s="101">
        <v>1</v>
      </c>
      <c r="V24" s="60"/>
      <c r="W24" s="59"/>
      <c r="X24" s="105" t="s">
        <v>91</v>
      </c>
      <c r="Y24" s="104"/>
      <c r="Z24" s="57"/>
      <c r="AA24" s="59"/>
      <c r="AB24" s="105" t="s">
        <v>91</v>
      </c>
      <c r="AC24" s="101"/>
      <c r="AD24" s="60" t="s">
        <v>39</v>
      </c>
      <c r="AE24" s="59">
        <v>7</v>
      </c>
      <c r="AF24" s="105" t="s">
        <v>91</v>
      </c>
      <c r="AG24" s="104">
        <v>2</v>
      </c>
    </row>
    <row r="25" spans="1:33" s="82" customFormat="1" ht="10.15" customHeight="1">
      <c r="A25" s="96">
        <v>2</v>
      </c>
      <c r="B25" s="316">
        <v>42988.583333333336</v>
      </c>
      <c r="C25" s="314"/>
      <c r="D25" s="314"/>
      <c r="E25" s="315"/>
      <c r="F25" s="316">
        <v>43009.520833333336</v>
      </c>
      <c r="G25" s="314"/>
      <c r="H25" s="314"/>
      <c r="I25" s="317"/>
      <c r="J25" s="313">
        <v>42960.416666666664</v>
      </c>
      <c r="K25" s="314"/>
      <c r="L25" s="314"/>
      <c r="M25" s="315"/>
      <c r="N25" s="323"/>
      <c r="O25" s="324"/>
      <c r="P25" s="324"/>
      <c r="Q25" s="325"/>
      <c r="R25" s="349">
        <v>42995.541666666664</v>
      </c>
      <c r="S25" s="343"/>
      <c r="T25" s="343"/>
      <c r="U25" s="350"/>
      <c r="V25" s="342">
        <v>43023.395833333336</v>
      </c>
      <c r="W25" s="343"/>
      <c r="X25" s="343"/>
      <c r="Y25" s="344"/>
      <c r="Z25" s="349">
        <v>43051.5</v>
      </c>
      <c r="AA25" s="343"/>
      <c r="AB25" s="343"/>
      <c r="AC25" s="350"/>
      <c r="AD25" s="342">
        <v>42974.416666666664</v>
      </c>
      <c r="AE25" s="343"/>
      <c r="AF25" s="343"/>
      <c r="AG25" s="344"/>
    </row>
    <row r="26" spans="1:33" s="82" customFormat="1" ht="10.15" customHeight="1" thickBot="1">
      <c r="A26" s="85"/>
      <c r="B26" s="321" t="s">
        <v>15</v>
      </c>
      <c r="C26" s="319"/>
      <c r="D26" s="319"/>
      <c r="E26" s="320"/>
      <c r="F26" s="321" t="s">
        <v>15</v>
      </c>
      <c r="G26" s="319"/>
      <c r="H26" s="319"/>
      <c r="I26" s="322"/>
      <c r="J26" s="318" t="s">
        <v>99</v>
      </c>
      <c r="K26" s="319"/>
      <c r="L26" s="319"/>
      <c r="M26" s="320"/>
      <c r="N26" s="326"/>
      <c r="O26" s="327"/>
      <c r="P26" s="327"/>
      <c r="Q26" s="328"/>
      <c r="R26" s="345" t="s">
        <v>15</v>
      </c>
      <c r="S26" s="346"/>
      <c r="T26" s="346"/>
      <c r="U26" s="347"/>
      <c r="V26" s="345" t="s">
        <v>15</v>
      </c>
      <c r="W26" s="346"/>
      <c r="X26" s="346"/>
      <c r="Y26" s="347"/>
      <c r="Z26" s="345" t="s">
        <v>15</v>
      </c>
      <c r="AA26" s="346"/>
      <c r="AB26" s="346"/>
      <c r="AC26" s="347"/>
      <c r="AD26" s="345" t="s">
        <v>100</v>
      </c>
      <c r="AE26" s="346"/>
      <c r="AF26" s="346"/>
      <c r="AG26" s="347"/>
    </row>
    <row r="27" spans="1:33" ht="10.15" customHeight="1">
      <c r="A27" s="86"/>
      <c r="B27" s="55" t="s">
        <v>39</v>
      </c>
      <c r="C27" s="89">
        <v>5</v>
      </c>
      <c r="D27" s="105" t="s">
        <v>91</v>
      </c>
      <c r="E27" s="100">
        <v>3</v>
      </c>
      <c r="F27" s="51" t="s">
        <v>40</v>
      </c>
      <c r="G27" s="89">
        <v>1</v>
      </c>
      <c r="H27" s="105" t="s">
        <v>91</v>
      </c>
      <c r="I27" s="103">
        <v>6</v>
      </c>
      <c r="J27" s="55" t="s">
        <v>39</v>
      </c>
      <c r="K27" s="89">
        <v>6</v>
      </c>
      <c r="L27" s="105" t="s">
        <v>91</v>
      </c>
      <c r="M27" s="100">
        <v>3</v>
      </c>
      <c r="N27" s="51" t="s">
        <v>41</v>
      </c>
      <c r="O27" s="89">
        <v>3</v>
      </c>
      <c r="P27" s="105" t="s">
        <v>91</v>
      </c>
      <c r="Q27" s="103">
        <v>3</v>
      </c>
      <c r="R27" s="97"/>
      <c r="S27" s="98"/>
      <c r="T27" s="98"/>
      <c r="U27" s="99"/>
      <c r="V27" s="51" t="s">
        <v>39</v>
      </c>
      <c r="W27" s="89">
        <v>3</v>
      </c>
      <c r="X27" s="105" t="s">
        <v>91</v>
      </c>
      <c r="Y27" s="103">
        <v>2</v>
      </c>
      <c r="Z27" s="55" t="s">
        <v>40</v>
      </c>
      <c r="AA27" s="89">
        <v>3</v>
      </c>
      <c r="AB27" s="105" t="s">
        <v>91</v>
      </c>
      <c r="AC27" s="100">
        <v>6</v>
      </c>
      <c r="AD27" s="51" t="s">
        <v>39</v>
      </c>
      <c r="AE27" s="89">
        <v>3</v>
      </c>
      <c r="AF27" s="105" t="s">
        <v>91</v>
      </c>
      <c r="AG27" s="103">
        <v>2</v>
      </c>
    </row>
    <row r="28" spans="1:33" s="82" customFormat="1" ht="10.15" customHeight="1">
      <c r="A28" s="96">
        <v>1</v>
      </c>
      <c r="B28" s="313">
        <v>42848.583333333336</v>
      </c>
      <c r="C28" s="314"/>
      <c r="D28" s="314"/>
      <c r="E28" s="315"/>
      <c r="F28" s="316">
        <v>42883.472222222219</v>
      </c>
      <c r="G28" s="314"/>
      <c r="H28" s="314"/>
      <c r="I28" s="317"/>
      <c r="J28" s="313">
        <v>42988.416666666664</v>
      </c>
      <c r="K28" s="314"/>
      <c r="L28" s="314"/>
      <c r="M28" s="315"/>
      <c r="N28" s="316">
        <v>42834.541666666664</v>
      </c>
      <c r="O28" s="314"/>
      <c r="P28" s="314"/>
      <c r="Q28" s="317"/>
      <c r="R28" s="340"/>
      <c r="S28" s="324"/>
      <c r="T28" s="324"/>
      <c r="U28" s="341"/>
      <c r="V28" s="342">
        <v>42904.5625</v>
      </c>
      <c r="W28" s="343"/>
      <c r="X28" s="343"/>
      <c r="Y28" s="344"/>
      <c r="Z28" s="349">
        <v>42869.541666666664</v>
      </c>
      <c r="AA28" s="343"/>
      <c r="AB28" s="343"/>
      <c r="AC28" s="350"/>
      <c r="AD28" s="342">
        <v>42911.5</v>
      </c>
      <c r="AE28" s="343"/>
      <c r="AF28" s="343"/>
      <c r="AG28" s="344"/>
    </row>
    <row r="29" spans="1:33" s="82" customFormat="1" ht="10.15" customHeight="1" thickBot="1">
      <c r="A29" s="329" t="str">
        <f>R2</f>
        <v>ソニーSC</v>
      </c>
      <c r="B29" s="345" t="s">
        <v>15</v>
      </c>
      <c r="C29" s="346"/>
      <c r="D29" s="346"/>
      <c r="E29" s="347"/>
      <c r="F29" s="338" t="s">
        <v>22</v>
      </c>
      <c r="G29" s="336"/>
      <c r="H29" s="336"/>
      <c r="I29" s="339"/>
      <c r="J29" s="345" t="s">
        <v>15</v>
      </c>
      <c r="K29" s="346"/>
      <c r="L29" s="346"/>
      <c r="M29" s="347"/>
      <c r="N29" s="338" t="s">
        <v>15</v>
      </c>
      <c r="O29" s="336"/>
      <c r="P29" s="336"/>
      <c r="Q29" s="339"/>
      <c r="R29" s="326"/>
      <c r="S29" s="327"/>
      <c r="T29" s="327"/>
      <c r="U29" s="328"/>
      <c r="V29" s="338" t="s">
        <v>99</v>
      </c>
      <c r="W29" s="336"/>
      <c r="X29" s="336"/>
      <c r="Y29" s="339"/>
      <c r="Z29" s="345" t="s">
        <v>21</v>
      </c>
      <c r="AA29" s="346"/>
      <c r="AB29" s="346"/>
      <c r="AC29" s="347"/>
      <c r="AD29" s="345" t="s">
        <v>100</v>
      </c>
      <c r="AE29" s="346"/>
      <c r="AF29" s="346"/>
      <c r="AG29" s="347"/>
    </row>
    <row r="30" spans="1:33" ht="10.15" customHeight="1">
      <c r="A30" s="329"/>
      <c r="B30" s="35" t="s">
        <v>39</v>
      </c>
      <c r="C30" s="37">
        <v>3</v>
      </c>
      <c r="D30" s="105" t="s">
        <v>91</v>
      </c>
      <c r="E30" s="91">
        <v>1</v>
      </c>
      <c r="F30" s="42"/>
      <c r="G30" s="37"/>
      <c r="H30" s="105" t="s">
        <v>91</v>
      </c>
      <c r="I30" s="102"/>
      <c r="J30" s="35"/>
      <c r="K30" s="37"/>
      <c r="L30" s="105" t="s">
        <v>91</v>
      </c>
      <c r="M30" s="91"/>
      <c r="N30" s="42" t="s">
        <v>40</v>
      </c>
      <c r="O30" s="37">
        <v>1</v>
      </c>
      <c r="P30" s="105" t="s">
        <v>91</v>
      </c>
      <c r="Q30" s="102">
        <v>3</v>
      </c>
      <c r="R30" s="97"/>
      <c r="S30" s="98"/>
      <c r="T30" s="98"/>
      <c r="U30" s="99"/>
      <c r="V30" s="42"/>
      <c r="W30" s="37"/>
      <c r="X30" s="105" t="s">
        <v>91</v>
      </c>
      <c r="Y30" s="102"/>
      <c r="Z30" s="35" t="s">
        <v>40</v>
      </c>
      <c r="AA30" s="37">
        <v>1</v>
      </c>
      <c r="AB30" s="105" t="s">
        <v>91</v>
      </c>
      <c r="AC30" s="91">
        <v>6</v>
      </c>
      <c r="AD30" s="42" t="s">
        <v>39</v>
      </c>
      <c r="AE30" s="37">
        <v>3</v>
      </c>
      <c r="AF30" s="105" t="s">
        <v>91</v>
      </c>
      <c r="AG30" s="102">
        <v>1</v>
      </c>
    </row>
    <row r="31" spans="1:33" s="82" customFormat="1" ht="10.15" customHeight="1">
      <c r="A31" s="96">
        <v>2</v>
      </c>
      <c r="B31" s="313">
        <v>42974.5</v>
      </c>
      <c r="C31" s="314"/>
      <c r="D31" s="314"/>
      <c r="E31" s="315"/>
      <c r="F31" s="316">
        <v>43044.583333333336</v>
      </c>
      <c r="G31" s="314"/>
      <c r="H31" s="314"/>
      <c r="I31" s="317"/>
      <c r="J31" s="313">
        <v>43023.472222222219</v>
      </c>
      <c r="K31" s="314"/>
      <c r="L31" s="314"/>
      <c r="M31" s="315"/>
      <c r="N31" s="316">
        <v>42995.541666666664</v>
      </c>
      <c r="O31" s="314"/>
      <c r="P31" s="314"/>
      <c r="Q31" s="317"/>
      <c r="R31" s="340"/>
      <c r="S31" s="324"/>
      <c r="T31" s="324"/>
      <c r="U31" s="341"/>
      <c r="V31" s="342">
        <v>43051.416666666664</v>
      </c>
      <c r="W31" s="343"/>
      <c r="X31" s="343"/>
      <c r="Y31" s="344"/>
      <c r="Z31" s="349">
        <v>42981.395833333336</v>
      </c>
      <c r="AA31" s="343"/>
      <c r="AB31" s="343"/>
      <c r="AC31" s="350"/>
      <c r="AD31" s="342">
        <v>43016.458333333336</v>
      </c>
      <c r="AE31" s="343"/>
      <c r="AF31" s="343"/>
      <c r="AG31" s="344"/>
    </row>
    <row r="32" spans="1:33" s="82" customFormat="1" ht="10.15" customHeight="1" thickBot="1">
      <c r="A32" s="85"/>
      <c r="B32" s="335" t="s">
        <v>100</v>
      </c>
      <c r="C32" s="336"/>
      <c r="D32" s="336"/>
      <c r="E32" s="337"/>
      <c r="F32" s="338" t="s">
        <v>38</v>
      </c>
      <c r="G32" s="336"/>
      <c r="H32" s="336"/>
      <c r="I32" s="339"/>
      <c r="J32" s="335" t="s">
        <v>15</v>
      </c>
      <c r="K32" s="336"/>
      <c r="L32" s="336"/>
      <c r="M32" s="337"/>
      <c r="N32" s="338" t="s">
        <v>15</v>
      </c>
      <c r="O32" s="336"/>
      <c r="P32" s="336"/>
      <c r="Q32" s="339"/>
      <c r="R32" s="326"/>
      <c r="S32" s="327"/>
      <c r="T32" s="327"/>
      <c r="U32" s="328"/>
      <c r="V32" s="338" t="s">
        <v>15</v>
      </c>
      <c r="W32" s="336"/>
      <c r="X32" s="336"/>
      <c r="Y32" s="339"/>
      <c r="Z32" s="345"/>
      <c r="AA32" s="346"/>
      <c r="AB32" s="346"/>
      <c r="AC32" s="347"/>
      <c r="AD32" s="345" t="s">
        <v>13</v>
      </c>
      <c r="AE32" s="346"/>
      <c r="AF32" s="346"/>
      <c r="AG32" s="347"/>
    </row>
    <row r="33" spans="1:33" ht="10.15" customHeight="1">
      <c r="A33" s="83"/>
      <c r="B33" s="35" t="s">
        <v>40</v>
      </c>
      <c r="C33" s="37">
        <v>2</v>
      </c>
      <c r="D33" s="105" t="s">
        <v>91</v>
      </c>
      <c r="E33" s="91">
        <v>3</v>
      </c>
      <c r="F33" s="42" t="s">
        <v>40</v>
      </c>
      <c r="G33" s="37">
        <v>2</v>
      </c>
      <c r="H33" s="105" t="s">
        <v>91</v>
      </c>
      <c r="I33" s="102">
        <v>3</v>
      </c>
      <c r="J33" s="35" t="s">
        <v>39</v>
      </c>
      <c r="K33" s="37">
        <v>1</v>
      </c>
      <c r="L33" s="105" t="s">
        <v>91</v>
      </c>
      <c r="M33" s="91">
        <v>0</v>
      </c>
      <c r="N33" s="42" t="s">
        <v>40</v>
      </c>
      <c r="O33" s="37">
        <v>2</v>
      </c>
      <c r="P33" s="105" t="s">
        <v>91</v>
      </c>
      <c r="Q33" s="102">
        <v>6</v>
      </c>
      <c r="R33" s="35" t="s">
        <v>40</v>
      </c>
      <c r="S33" s="37">
        <v>2</v>
      </c>
      <c r="T33" s="105" t="s">
        <v>91</v>
      </c>
      <c r="U33" s="91">
        <v>3</v>
      </c>
      <c r="V33" s="97"/>
      <c r="W33" s="98"/>
      <c r="X33" s="98"/>
      <c r="Y33" s="99"/>
      <c r="Z33" s="35" t="s">
        <v>41</v>
      </c>
      <c r="AA33" s="37">
        <v>3</v>
      </c>
      <c r="AB33" s="105" t="s">
        <v>91</v>
      </c>
      <c r="AC33" s="91">
        <v>3</v>
      </c>
      <c r="AD33" s="42" t="s">
        <v>40</v>
      </c>
      <c r="AE33" s="37">
        <v>1</v>
      </c>
      <c r="AF33" s="105" t="s">
        <v>91</v>
      </c>
      <c r="AG33" s="102">
        <v>5</v>
      </c>
    </row>
    <row r="34" spans="1:33" s="82" customFormat="1" ht="10.15" customHeight="1">
      <c r="A34" s="96">
        <v>1</v>
      </c>
      <c r="B34" s="357">
        <v>42862.5</v>
      </c>
      <c r="C34" s="358"/>
      <c r="D34" s="358"/>
      <c r="E34" s="359"/>
      <c r="F34" s="360">
        <v>42981.472222222219</v>
      </c>
      <c r="G34" s="358"/>
      <c r="H34" s="358"/>
      <c r="I34" s="361"/>
      <c r="J34" s="357">
        <v>42834.541666666664</v>
      </c>
      <c r="K34" s="358"/>
      <c r="L34" s="358"/>
      <c r="M34" s="359"/>
      <c r="N34" s="360">
        <v>42918.5625</v>
      </c>
      <c r="O34" s="358"/>
      <c r="P34" s="358"/>
      <c r="Q34" s="361"/>
      <c r="R34" s="357">
        <v>42904.5625</v>
      </c>
      <c r="S34" s="358"/>
      <c r="T34" s="358"/>
      <c r="U34" s="359"/>
      <c r="V34" s="340"/>
      <c r="W34" s="362"/>
      <c r="X34" s="362"/>
      <c r="Y34" s="325"/>
      <c r="Z34" s="357">
        <v>42988.5</v>
      </c>
      <c r="AA34" s="358"/>
      <c r="AB34" s="358"/>
      <c r="AC34" s="359"/>
      <c r="AD34" s="360">
        <v>42883.395833333336</v>
      </c>
      <c r="AE34" s="358"/>
      <c r="AF34" s="358"/>
      <c r="AG34" s="361"/>
    </row>
    <row r="35" spans="1:33" s="82" customFormat="1" ht="10.15" customHeight="1" thickBot="1">
      <c r="A35" s="329" t="str">
        <f>V2</f>
        <v>六郷クラブ</v>
      </c>
      <c r="B35" s="335" t="s">
        <v>99</v>
      </c>
      <c r="C35" s="336"/>
      <c r="D35" s="336"/>
      <c r="E35" s="337"/>
      <c r="F35" s="345"/>
      <c r="G35" s="346"/>
      <c r="H35" s="346"/>
      <c r="I35" s="347"/>
      <c r="J35" s="335" t="s">
        <v>23</v>
      </c>
      <c r="K35" s="336"/>
      <c r="L35" s="336"/>
      <c r="M35" s="337"/>
      <c r="N35" s="338" t="s">
        <v>38</v>
      </c>
      <c r="O35" s="336"/>
      <c r="P35" s="336"/>
      <c r="Q35" s="339"/>
      <c r="R35" s="335" t="s">
        <v>99</v>
      </c>
      <c r="S35" s="336"/>
      <c r="T35" s="336"/>
      <c r="U35" s="337"/>
      <c r="V35" s="326"/>
      <c r="W35" s="327"/>
      <c r="X35" s="327"/>
      <c r="Y35" s="328"/>
      <c r="Z35" s="345" t="s">
        <v>15</v>
      </c>
      <c r="AA35" s="346"/>
      <c r="AB35" s="346"/>
      <c r="AC35" s="347"/>
      <c r="AD35" s="345" t="s">
        <v>22</v>
      </c>
      <c r="AE35" s="346"/>
      <c r="AF35" s="346"/>
      <c r="AG35" s="347"/>
    </row>
    <row r="36" spans="1:33" ht="10.15" customHeight="1">
      <c r="A36" s="329"/>
      <c r="B36" s="35" t="s">
        <v>39</v>
      </c>
      <c r="C36" s="37">
        <v>6</v>
      </c>
      <c r="D36" s="105" t="s">
        <v>91</v>
      </c>
      <c r="E36" s="91">
        <v>1</v>
      </c>
      <c r="F36" s="42" t="s">
        <v>40</v>
      </c>
      <c r="G36" s="37">
        <v>0</v>
      </c>
      <c r="H36" s="105" t="s">
        <v>91</v>
      </c>
      <c r="I36" s="102">
        <v>5</v>
      </c>
      <c r="J36" s="35" t="s">
        <v>41</v>
      </c>
      <c r="K36" s="37">
        <v>2</v>
      </c>
      <c r="L36" s="105" t="s">
        <v>91</v>
      </c>
      <c r="M36" s="91">
        <v>2</v>
      </c>
      <c r="N36" s="42"/>
      <c r="O36" s="37"/>
      <c r="P36" s="105" t="s">
        <v>91</v>
      </c>
      <c r="Q36" s="102"/>
      <c r="R36" s="35"/>
      <c r="S36" s="37"/>
      <c r="T36" s="105" t="s">
        <v>91</v>
      </c>
      <c r="U36" s="91"/>
      <c r="V36" s="97"/>
      <c r="W36" s="98"/>
      <c r="X36" s="98"/>
      <c r="Y36" s="99"/>
      <c r="Z36" s="35"/>
      <c r="AA36" s="37"/>
      <c r="AB36" s="105" t="s">
        <v>91</v>
      </c>
      <c r="AC36" s="91"/>
      <c r="AD36" s="42"/>
      <c r="AE36" s="37"/>
      <c r="AF36" s="105" t="s">
        <v>91</v>
      </c>
      <c r="AG36" s="102"/>
    </row>
    <row r="37" spans="1:33" s="82" customFormat="1" ht="10.15" customHeight="1">
      <c r="A37" s="96">
        <v>2</v>
      </c>
      <c r="B37" s="313">
        <v>42995.541666666664</v>
      </c>
      <c r="C37" s="314"/>
      <c r="D37" s="314"/>
      <c r="E37" s="315"/>
      <c r="F37" s="316">
        <v>43016.541666666664</v>
      </c>
      <c r="G37" s="314"/>
      <c r="H37" s="314"/>
      <c r="I37" s="317"/>
      <c r="J37" s="313">
        <v>43009.472222222219</v>
      </c>
      <c r="K37" s="314"/>
      <c r="L37" s="314"/>
      <c r="M37" s="315"/>
      <c r="N37" s="316">
        <v>43023.395833333336</v>
      </c>
      <c r="O37" s="314"/>
      <c r="P37" s="314"/>
      <c r="Q37" s="317"/>
      <c r="R37" s="313">
        <v>43051.416666666664</v>
      </c>
      <c r="S37" s="314"/>
      <c r="T37" s="314"/>
      <c r="U37" s="315"/>
      <c r="V37" s="323"/>
      <c r="W37" s="324"/>
      <c r="X37" s="324"/>
      <c r="Y37" s="325"/>
      <c r="Z37" s="349">
        <v>43037.395833333336</v>
      </c>
      <c r="AA37" s="343"/>
      <c r="AB37" s="343"/>
      <c r="AC37" s="350"/>
      <c r="AD37" s="342">
        <v>43044.416666666664</v>
      </c>
      <c r="AE37" s="343"/>
      <c r="AF37" s="343"/>
      <c r="AG37" s="344"/>
    </row>
    <row r="38" spans="1:33" s="82" customFormat="1" ht="10.15" customHeight="1" thickBot="1">
      <c r="A38" s="85"/>
      <c r="B38" s="318" t="s">
        <v>23</v>
      </c>
      <c r="C38" s="319"/>
      <c r="D38" s="319"/>
      <c r="E38" s="320"/>
      <c r="F38" s="321" t="s">
        <v>13</v>
      </c>
      <c r="G38" s="319"/>
      <c r="H38" s="319"/>
      <c r="I38" s="322"/>
      <c r="J38" s="345"/>
      <c r="K38" s="346"/>
      <c r="L38" s="346"/>
      <c r="M38" s="347"/>
      <c r="N38" s="348" t="s">
        <v>15</v>
      </c>
      <c r="O38" s="319"/>
      <c r="P38" s="319"/>
      <c r="Q38" s="322"/>
      <c r="R38" s="318" t="s">
        <v>15</v>
      </c>
      <c r="S38" s="319"/>
      <c r="T38" s="319"/>
      <c r="U38" s="320"/>
      <c r="V38" s="326"/>
      <c r="W38" s="327"/>
      <c r="X38" s="327"/>
      <c r="Y38" s="328"/>
      <c r="Z38" s="345" t="s">
        <v>22</v>
      </c>
      <c r="AA38" s="346"/>
      <c r="AB38" s="346"/>
      <c r="AC38" s="347"/>
      <c r="AD38" s="345" t="s">
        <v>38</v>
      </c>
      <c r="AE38" s="346"/>
      <c r="AF38" s="346"/>
      <c r="AG38" s="347"/>
    </row>
    <row r="39" spans="1:33" ht="10.15" customHeight="1">
      <c r="A39" s="86"/>
      <c r="B39" s="55" t="s">
        <v>39</v>
      </c>
      <c r="C39" s="89">
        <v>8</v>
      </c>
      <c r="D39" s="105" t="s">
        <v>91</v>
      </c>
      <c r="E39" s="100">
        <v>1</v>
      </c>
      <c r="F39" s="51" t="s">
        <v>39</v>
      </c>
      <c r="G39" s="89">
        <v>2</v>
      </c>
      <c r="H39" s="105" t="s">
        <v>91</v>
      </c>
      <c r="I39" s="103">
        <v>0</v>
      </c>
      <c r="J39" s="55" t="s">
        <v>39</v>
      </c>
      <c r="K39" s="89">
        <v>4</v>
      </c>
      <c r="L39" s="105" t="s">
        <v>91</v>
      </c>
      <c r="M39" s="100">
        <v>3</v>
      </c>
      <c r="N39" s="51" t="s">
        <v>39</v>
      </c>
      <c r="O39" s="89">
        <v>4</v>
      </c>
      <c r="P39" s="105" t="s">
        <v>91</v>
      </c>
      <c r="Q39" s="103">
        <v>1</v>
      </c>
      <c r="R39" s="55" t="s">
        <v>39</v>
      </c>
      <c r="S39" s="89">
        <v>6</v>
      </c>
      <c r="T39" s="105" t="s">
        <v>91</v>
      </c>
      <c r="U39" s="100">
        <v>3</v>
      </c>
      <c r="V39" s="51" t="s">
        <v>41</v>
      </c>
      <c r="W39" s="89">
        <v>3</v>
      </c>
      <c r="X39" s="105" t="s">
        <v>91</v>
      </c>
      <c r="Y39" s="103">
        <v>3</v>
      </c>
      <c r="Z39" s="97"/>
      <c r="AA39" s="98"/>
      <c r="AB39" s="98"/>
      <c r="AC39" s="99"/>
      <c r="AD39" s="51" t="s">
        <v>39</v>
      </c>
      <c r="AE39" s="89">
        <v>2</v>
      </c>
      <c r="AF39" s="105" t="s">
        <v>91</v>
      </c>
      <c r="AG39" s="103">
        <v>0</v>
      </c>
    </row>
    <row r="40" spans="1:33" s="82" customFormat="1" ht="10.15" customHeight="1">
      <c r="A40" s="96">
        <v>1</v>
      </c>
      <c r="B40" s="352">
        <v>42911.416666666664</v>
      </c>
      <c r="C40" s="353"/>
      <c r="D40" s="353"/>
      <c r="E40" s="354"/>
      <c r="F40" s="355">
        <v>42834.416666666664</v>
      </c>
      <c r="G40" s="353"/>
      <c r="H40" s="353"/>
      <c r="I40" s="356"/>
      <c r="J40" s="313">
        <v>42855.458333333336</v>
      </c>
      <c r="K40" s="314"/>
      <c r="L40" s="314"/>
      <c r="M40" s="315"/>
      <c r="N40" s="316">
        <v>42876.416666666664</v>
      </c>
      <c r="O40" s="314"/>
      <c r="P40" s="314"/>
      <c r="Q40" s="317"/>
      <c r="R40" s="313">
        <v>42869.541666666664</v>
      </c>
      <c r="S40" s="314"/>
      <c r="T40" s="314"/>
      <c r="U40" s="315"/>
      <c r="V40" s="316">
        <v>42988.5</v>
      </c>
      <c r="W40" s="314"/>
      <c r="X40" s="314"/>
      <c r="Y40" s="317"/>
      <c r="Z40" s="340"/>
      <c r="AA40" s="324"/>
      <c r="AB40" s="324"/>
      <c r="AC40" s="341"/>
      <c r="AD40" s="342">
        <v>42848.5</v>
      </c>
      <c r="AE40" s="343"/>
      <c r="AF40" s="343"/>
      <c r="AG40" s="344"/>
    </row>
    <row r="41" spans="1:33" s="82" customFormat="1" ht="10.15" customHeight="1" thickBot="1">
      <c r="A41" s="351" t="str">
        <f>Z2</f>
        <v>FC.SENDAI</v>
      </c>
      <c r="B41" s="345" t="s">
        <v>100</v>
      </c>
      <c r="C41" s="346"/>
      <c r="D41" s="346"/>
      <c r="E41" s="347"/>
      <c r="F41" s="338" t="s">
        <v>99</v>
      </c>
      <c r="G41" s="336"/>
      <c r="H41" s="336"/>
      <c r="I41" s="339"/>
      <c r="J41" s="335" t="s">
        <v>23</v>
      </c>
      <c r="K41" s="336"/>
      <c r="L41" s="336"/>
      <c r="M41" s="337"/>
      <c r="N41" s="338" t="s">
        <v>15</v>
      </c>
      <c r="O41" s="336"/>
      <c r="P41" s="336"/>
      <c r="Q41" s="339"/>
      <c r="R41" s="335" t="s">
        <v>21</v>
      </c>
      <c r="S41" s="336"/>
      <c r="T41" s="336"/>
      <c r="U41" s="337"/>
      <c r="V41" s="338" t="s">
        <v>15</v>
      </c>
      <c r="W41" s="336"/>
      <c r="X41" s="336"/>
      <c r="Y41" s="339"/>
      <c r="Z41" s="326"/>
      <c r="AA41" s="327"/>
      <c r="AB41" s="327"/>
      <c r="AC41" s="328"/>
      <c r="AD41" s="345" t="s">
        <v>15</v>
      </c>
      <c r="AE41" s="346"/>
      <c r="AF41" s="346"/>
      <c r="AG41" s="347"/>
    </row>
    <row r="42" spans="1:33" ht="10.15" customHeight="1">
      <c r="A42" s="351"/>
      <c r="B42" s="35"/>
      <c r="C42" s="37"/>
      <c r="D42" s="105" t="s">
        <v>91</v>
      </c>
      <c r="E42" s="91"/>
      <c r="F42" s="42" t="s">
        <v>39</v>
      </c>
      <c r="G42" s="37">
        <v>1</v>
      </c>
      <c r="H42" s="105" t="s">
        <v>91</v>
      </c>
      <c r="I42" s="102">
        <v>0</v>
      </c>
      <c r="J42" s="35" t="s">
        <v>39</v>
      </c>
      <c r="K42" s="37">
        <v>5</v>
      </c>
      <c r="L42" s="105" t="s">
        <v>91</v>
      </c>
      <c r="M42" s="91">
        <v>2</v>
      </c>
      <c r="N42" s="42"/>
      <c r="O42" s="37"/>
      <c r="P42" s="105" t="s">
        <v>91</v>
      </c>
      <c r="Q42" s="102"/>
      <c r="R42" s="35" t="s">
        <v>39</v>
      </c>
      <c r="S42" s="37">
        <v>6</v>
      </c>
      <c r="T42" s="105" t="s">
        <v>91</v>
      </c>
      <c r="U42" s="91">
        <v>1</v>
      </c>
      <c r="V42" s="42"/>
      <c r="W42" s="37"/>
      <c r="X42" s="105" t="s">
        <v>91</v>
      </c>
      <c r="Y42" s="102"/>
      <c r="Z42" s="97"/>
      <c r="AA42" s="98"/>
      <c r="AB42" s="98"/>
      <c r="AC42" s="99"/>
      <c r="AD42" s="42"/>
      <c r="AE42" s="37"/>
      <c r="AF42" s="105" t="s">
        <v>91</v>
      </c>
      <c r="AG42" s="102"/>
    </row>
    <row r="43" spans="1:33" s="82" customFormat="1" ht="10.15" customHeight="1">
      <c r="A43" s="96">
        <v>2</v>
      </c>
      <c r="B43" s="313">
        <v>43044.5</v>
      </c>
      <c r="C43" s="314"/>
      <c r="D43" s="314"/>
      <c r="E43" s="315"/>
      <c r="F43" s="316">
        <v>42995.625</v>
      </c>
      <c r="G43" s="314"/>
      <c r="H43" s="314"/>
      <c r="I43" s="317"/>
      <c r="J43" s="313">
        <v>42953.625</v>
      </c>
      <c r="K43" s="314"/>
      <c r="L43" s="314"/>
      <c r="M43" s="315"/>
      <c r="N43" s="316">
        <v>43051.5</v>
      </c>
      <c r="O43" s="314"/>
      <c r="P43" s="314"/>
      <c r="Q43" s="317"/>
      <c r="R43" s="313">
        <v>42981.395833333336</v>
      </c>
      <c r="S43" s="314"/>
      <c r="T43" s="314"/>
      <c r="U43" s="315"/>
      <c r="V43" s="316">
        <v>43037.395833333336</v>
      </c>
      <c r="W43" s="314"/>
      <c r="X43" s="314"/>
      <c r="Y43" s="317"/>
      <c r="Z43" s="340"/>
      <c r="AA43" s="324"/>
      <c r="AB43" s="324"/>
      <c r="AC43" s="341"/>
      <c r="AD43" s="342">
        <v>43058.416666666664</v>
      </c>
      <c r="AE43" s="343"/>
      <c r="AF43" s="343"/>
      <c r="AG43" s="344"/>
    </row>
    <row r="44" spans="1:33" s="82" customFormat="1" ht="10.15" customHeight="1" thickBot="1">
      <c r="A44" s="85"/>
      <c r="B44" s="318" t="s">
        <v>38</v>
      </c>
      <c r="C44" s="319"/>
      <c r="D44" s="319"/>
      <c r="E44" s="320"/>
      <c r="F44" s="321" t="s">
        <v>15</v>
      </c>
      <c r="G44" s="319"/>
      <c r="H44" s="319"/>
      <c r="I44" s="322"/>
      <c r="J44" s="318" t="s">
        <v>15</v>
      </c>
      <c r="K44" s="319"/>
      <c r="L44" s="319"/>
      <c r="M44" s="320"/>
      <c r="N44" s="321" t="s">
        <v>15</v>
      </c>
      <c r="O44" s="319"/>
      <c r="P44" s="319"/>
      <c r="Q44" s="322"/>
      <c r="R44" s="318"/>
      <c r="S44" s="319"/>
      <c r="T44" s="319"/>
      <c r="U44" s="320"/>
      <c r="V44" s="321" t="s">
        <v>22</v>
      </c>
      <c r="W44" s="319"/>
      <c r="X44" s="319"/>
      <c r="Y44" s="322"/>
      <c r="Z44" s="326"/>
      <c r="AA44" s="327"/>
      <c r="AB44" s="327"/>
      <c r="AC44" s="328"/>
      <c r="AD44" s="345" t="s">
        <v>38</v>
      </c>
      <c r="AE44" s="346"/>
      <c r="AF44" s="346"/>
      <c r="AG44" s="347"/>
    </row>
    <row r="45" spans="1:33" ht="10.15" customHeight="1">
      <c r="A45" s="83"/>
      <c r="B45" s="55" t="s">
        <v>39</v>
      </c>
      <c r="C45" s="89">
        <v>3</v>
      </c>
      <c r="D45" s="105" t="s">
        <v>91</v>
      </c>
      <c r="E45" s="100">
        <v>0</v>
      </c>
      <c r="F45" s="51" t="s">
        <v>39</v>
      </c>
      <c r="G45" s="89">
        <v>3</v>
      </c>
      <c r="H45" s="105" t="s">
        <v>91</v>
      </c>
      <c r="I45" s="103">
        <v>1</v>
      </c>
      <c r="J45" s="55" t="s">
        <v>39</v>
      </c>
      <c r="K45" s="89">
        <v>3</v>
      </c>
      <c r="L45" s="105" t="s">
        <v>91</v>
      </c>
      <c r="M45" s="100">
        <v>0</v>
      </c>
      <c r="N45" s="51" t="s">
        <v>39</v>
      </c>
      <c r="O45" s="89">
        <v>1</v>
      </c>
      <c r="P45" s="105" t="s">
        <v>91</v>
      </c>
      <c r="Q45" s="103">
        <v>0</v>
      </c>
      <c r="R45" s="55" t="s">
        <v>40</v>
      </c>
      <c r="S45" s="89">
        <v>2</v>
      </c>
      <c r="T45" s="105" t="s">
        <v>91</v>
      </c>
      <c r="U45" s="100">
        <v>3</v>
      </c>
      <c r="V45" s="51" t="s">
        <v>39</v>
      </c>
      <c r="W45" s="89">
        <v>5</v>
      </c>
      <c r="X45" s="105" t="s">
        <v>91</v>
      </c>
      <c r="Y45" s="103">
        <v>1</v>
      </c>
      <c r="Z45" s="55" t="s">
        <v>40</v>
      </c>
      <c r="AA45" s="89">
        <v>0</v>
      </c>
      <c r="AB45" s="105" t="s">
        <v>91</v>
      </c>
      <c r="AC45" s="100">
        <v>2</v>
      </c>
      <c r="AD45" s="97"/>
      <c r="AE45" s="98"/>
      <c r="AF45" s="98"/>
      <c r="AG45" s="99"/>
    </row>
    <row r="46" spans="1:33" s="82" customFormat="1" ht="10.15" customHeight="1">
      <c r="A46" s="96">
        <v>1</v>
      </c>
      <c r="B46" s="313">
        <v>42834.458333333336</v>
      </c>
      <c r="C46" s="314"/>
      <c r="D46" s="314"/>
      <c r="E46" s="315"/>
      <c r="F46" s="316">
        <v>42869.458333333336</v>
      </c>
      <c r="G46" s="314"/>
      <c r="H46" s="314"/>
      <c r="I46" s="317"/>
      <c r="J46" s="313">
        <v>42862.416666666664</v>
      </c>
      <c r="K46" s="314"/>
      <c r="L46" s="314"/>
      <c r="M46" s="315"/>
      <c r="N46" s="316">
        <v>42904.416666666664</v>
      </c>
      <c r="O46" s="314"/>
      <c r="P46" s="314"/>
      <c r="Q46" s="317"/>
      <c r="R46" s="313">
        <v>42911.5</v>
      </c>
      <c r="S46" s="314"/>
      <c r="T46" s="314"/>
      <c r="U46" s="315"/>
      <c r="V46" s="316">
        <v>42883.395833333336</v>
      </c>
      <c r="W46" s="314"/>
      <c r="X46" s="314"/>
      <c r="Y46" s="317"/>
      <c r="Z46" s="313">
        <v>42848.5</v>
      </c>
      <c r="AA46" s="314"/>
      <c r="AB46" s="314"/>
      <c r="AC46" s="315"/>
      <c r="AD46" s="323"/>
      <c r="AE46" s="324"/>
      <c r="AF46" s="324"/>
      <c r="AG46" s="325"/>
    </row>
    <row r="47" spans="1:33" s="82" customFormat="1" ht="10.15" customHeight="1" thickBot="1">
      <c r="A47" s="329" t="str">
        <f>AD2</f>
        <v>ARDORE桑原</v>
      </c>
      <c r="B47" s="330" t="s">
        <v>15</v>
      </c>
      <c r="C47" s="331"/>
      <c r="D47" s="331"/>
      <c r="E47" s="332"/>
      <c r="F47" s="333" t="s">
        <v>21</v>
      </c>
      <c r="G47" s="331"/>
      <c r="H47" s="331"/>
      <c r="I47" s="334"/>
      <c r="J47" s="335" t="s">
        <v>99</v>
      </c>
      <c r="K47" s="336"/>
      <c r="L47" s="336"/>
      <c r="M47" s="337"/>
      <c r="N47" s="338" t="s">
        <v>100</v>
      </c>
      <c r="O47" s="336"/>
      <c r="P47" s="336"/>
      <c r="Q47" s="339"/>
      <c r="R47" s="335" t="s">
        <v>100</v>
      </c>
      <c r="S47" s="336"/>
      <c r="T47" s="336"/>
      <c r="U47" s="337"/>
      <c r="V47" s="338" t="s">
        <v>22</v>
      </c>
      <c r="W47" s="336"/>
      <c r="X47" s="336"/>
      <c r="Y47" s="339"/>
      <c r="Z47" s="335" t="s">
        <v>15</v>
      </c>
      <c r="AA47" s="336"/>
      <c r="AB47" s="336"/>
      <c r="AC47" s="337"/>
      <c r="AD47" s="326"/>
      <c r="AE47" s="327"/>
      <c r="AF47" s="327"/>
      <c r="AG47" s="328"/>
    </row>
    <row r="48" spans="1:33" ht="10.15" customHeight="1">
      <c r="A48" s="329"/>
      <c r="B48" s="35" t="s">
        <v>39</v>
      </c>
      <c r="C48" s="37">
        <v>4</v>
      </c>
      <c r="D48" s="105" t="s">
        <v>91</v>
      </c>
      <c r="E48" s="91">
        <v>0</v>
      </c>
      <c r="F48" s="42" t="s">
        <v>40</v>
      </c>
      <c r="G48" s="37">
        <v>2</v>
      </c>
      <c r="H48" s="105" t="s">
        <v>91</v>
      </c>
      <c r="I48" s="102">
        <v>3</v>
      </c>
      <c r="J48" s="35" t="s">
        <v>39</v>
      </c>
      <c r="K48" s="37">
        <v>3</v>
      </c>
      <c r="L48" s="105" t="s">
        <v>91</v>
      </c>
      <c r="M48" s="91">
        <v>2</v>
      </c>
      <c r="N48" s="42" t="s">
        <v>40</v>
      </c>
      <c r="O48" s="37">
        <v>2</v>
      </c>
      <c r="P48" s="105" t="s">
        <v>91</v>
      </c>
      <c r="Q48" s="102">
        <v>7</v>
      </c>
      <c r="R48" s="35" t="s">
        <v>40</v>
      </c>
      <c r="S48" s="37">
        <v>1</v>
      </c>
      <c r="T48" s="105" t="s">
        <v>91</v>
      </c>
      <c r="U48" s="91">
        <v>3</v>
      </c>
      <c r="V48" s="42"/>
      <c r="W48" s="37"/>
      <c r="X48" s="105" t="s">
        <v>91</v>
      </c>
      <c r="Y48" s="102"/>
      <c r="Z48" s="35"/>
      <c r="AA48" s="37"/>
      <c r="AB48" s="105" t="s">
        <v>91</v>
      </c>
      <c r="AC48" s="91"/>
      <c r="AD48" s="97"/>
      <c r="AE48" s="98"/>
      <c r="AF48" s="98"/>
      <c r="AG48" s="99"/>
    </row>
    <row r="49" spans="1:55" s="82" customFormat="1" ht="10.15" customHeight="1">
      <c r="A49" s="96">
        <v>2</v>
      </c>
      <c r="B49" s="313">
        <v>43009.604166666664</v>
      </c>
      <c r="C49" s="314"/>
      <c r="D49" s="314"/>
      <c r="E49" s="315"/>
      <c r="F49" s="316">
        <v>42988.472222222219</v>
      </c>
      <c r="G49" s="314"/>
      <c r="H49" s="314"/>
      <c r="I49" s="317"/>
      <c r="J49" s="313">
        <v>42995.458333333336</v>
      </c>
      <c r="K49" s="314"/>
      <c r="L49" s="314"/>
      <c r="M49" s="315"/>
      <c r="N49" s="316">
        <v>42974.416666666664</v>
      </c>
      <c r="O49" s="314"/>
      <c r="P49" s="314"/>
      <c r="Q49" s="317"/>
      <c r="R49" s="313">
        <v>43016.458333333336</v>
      </c>
      <c r="S49" s="314"/>
      <c r="T49" s="314"/>
      <c r="U49" s="315"/>
      <c r="V49" s="316">
        <v>43044.416666666664</v>
      </c>
      <c r="W49" s="314"/>
      <c r="X49" s="314"/>
      <c r="Y49" s="317"/>
      <c r="Z49" s="313">
        <v>43058.416666666664</v>
      </c>
      <c r="AA49" s="314"/>
      <c r="AB49" s="314"/>
      <c r="AC49" s="315"/>
      <c r="AD49" s="323"/>
      <c r="AE49" s="324"/>
      <c r="AF49" s="324"/>
      <c r="AG49" s="325"/>
    </row>
    <row r="50" spans="1:55" s="82" customFormat="1" ht="10.15" customHeight="1" thickBot="1">
      <c r="A50" s="85"/>
      <c r="B50" s="318" t="s">
        <v>15</v>
      </c>
      <c r="C50" s="319"/>
      <c r="D50" s="319"/>
      <c r="E50" s="320"/>
      <c r="F50" s="321" t="s">
        <v>22</v>
      </c>
      <c r="G50" s="319"/>
      <c r="H50" s="319"/>
      <c r="I50" s="322"/>
      <c r="J50" s="318" t="s">
        <v>23</v>
      </c>
      <c r="K50" s="319"/>
      <c r="L50" s="319"/>
      <c r="M50" s="320"/>
      <c r="N50" s="321" t="s">
        <v>100</v>
      </c>
      <c r="O50" s="319"/>
      <c r="P50" s="319"/>
      <c r="Q50" s="322"/>
      <c r="R50" s="318" t="s">
        <v>13</v>
      </c>
      <c r="S50" s="319"/>
      <c r="T50" s="319"/>
      <c r="U50" s="320"/>
      <c r="V50" s="321" t="s">
        <v>38</v>
      </c>
      <c r="W50" s="319"/>
      <c r="X50" s="319"/>
      <c r="Y50" s="322"/>
      <c r="Z50" s="318" t="s">
        <v>38</v>
      </c>
      <c r="AA50" s="319"/>
      <c r="AB50" s="319"/>
      <c r="AC50" s="320"/>
      <c r="AD50" s="326"/>
      <c r="AE50" s="327"/>
      <c r="AF50" s="327"/>
      <c r="AG50" s="328"/>
    </row>
    <row r="51" spans="1:55" ht="23.45" customHeight="1" thickBot="1"/>
    <row r="52" spans="1:55" ht="12" customHeight="1" thickBot="1">
      <c r="B52" s="309" t="s">
        <v>0</v>
      </c>
      <c r="C52" s="310"/>
      <c r="D52" s="301" t="s">
        <v>76</v>
      </c>
      <c r="E52" s="302"/>
      <c r="F52" s="302"/>
      <c r="G52" s="302"/>
      <c r="H52" s="302"/>
      <c r="I52" s="302"/>
      <c r="J52" s="302" t="s">
        <v>16</v>
      </c>
      <c r="K52" s="302"/>
      <c r="L52" s="295" t="s">
        <v>1</v>
      </c>
      <c r="M52" s="296"/>
      <c r="N52" s="295" t="s">
        <v>2</v>
      </c>
      <c r="O52" s="296"/>
      <c r="P52" s="295" t="s">
        <v>3</v>
      </c>
      <c r="Q52" s="296"/>
      <c r="R52" s="295" t="s">
        <v>77</v>
      </c>
      <c r="S52" s="296"/>
      <c r="T52" s="295" t="s">
        <v>4</v>
      </c>
      <c r="U52" s="296"/>
      <c r="V52" s="302" t="s">
        <v>5</v>
      </c>
      <c r="W52" s="302"/>
      <c r="X52" s="302" t="s">
        <v>6</v>
      </c>
      <c r="Y52" s="310"/>
      <c r="AK52" t="s">
        <v>67</v>
      </c>
      <c r="AL52" t="s">
        <v>78</v>
      </c>
      <c r="AM52" t="s">
        <v>68</v>
      </c>
      <c r="AO52" t="s">
        <v>69</v>
      </c>
      <c r="AQ52" t="s">
        <v>70</v>
      </c>
      <c r="AS52" t="s">
        <v>71</v>
      </c>
      <c r="AU52" t="s">
        <v>72</v>
      </c>
      <c r="AW52" t="s">
        <v>73</v>
      </c>
      <c r="AY52" t="s">
        <v>74</v>
      </c>
      <c r="AZ52" s="288" t="s">
        <v>75</v>
      </c>
      <c r="BA52" s="288"/>
      <c r="BC52" t="s">
        <v>66</v>
      </c>
    </row>
    <row r="53" spans="1:55" ht="13.9" customHeight="1">
      <c r="B53" s="311">
        <v>1</v>
      </c>
      <c r="C53" s="312"/>
      <c r="D53" s="303" t="str">
        <f>VLOOKUP($B53,$AI$53:$AZ$60,3,0)</f>
        <v>七ヶ浜SC</v>
      </c>
      <c r="E53" s="304"/>
      <c r="F53" s="304"/>
      <c r="G53" s="304"/>
      <c r="H53" s="304"/>
      <c r="I53" s="304"/>
      <c r="J53" s="293">
        <f>VLOOKUP($B53,$AI$53:$AZ$60,5,0)</f>
        <v>12</v>
      </c>
      <c r="K53" s="293"/>
      <c r="L53" s="293">
        <f>VLOOKUP($B53,$AI$53:$AZ$60,7,0)</f>
        <v>28</v>
      </c>
      <c r="M53" s="293"/>
      <c r="N53" s="293">
        <f>VLOOKUP($B53,$AI$53:$AZ$60,8,0)</f>
        <v>9</v>
      </c>
      <c r="O53" s="293"/>
      <c r="P53" s="293">
        <f>VLOOKUP($B53,$AI$53:$AZ$60,10,0)</f>
        <v>2</v>
      </c>
      <c r="Q53" s="293"/>
      <c r="R53" s="293">
        <f>VLOOKUP($B53,$AI$53:$AZ$60,12,0)</f>
        <v>1</v>
      </c>
      <c r="S53" s="293"/>
      <c r="T53" s="293">
        <f>VLOOKUP($B53,$AI$53:$AZ$60,14,0)</f>
        <v>48</v>
      </c>
      <c r="U53" s="293"/>
      <c r="V53" s="293">
        <f>VLOOKUP($B53,$AI$53:$AZ$60,16,0)</f>
        <v>18</v>
      </c>
      <c r="W53" s="293"/>
      <c r="X53" s="293">
        <f>VLOOKUP($B53,$AI$53:$AZ$60,18,0)</f>
        <v>30</v>
      </c>
      <c r="Y53" s="294"/>
      <c r="AI53">
        <f>RANK(AJ53,$AJ$53:$AJ$60,0)</f>
        <v>8</v>
      </c>
      <c r="AJ53">
        <f>AO53*10000+AZ53*100+AV53</f>
        <v>56716</v>
      </c>
      <c r="AK53" t="str">
        <f>A5</f>
        <v>マリソル松島</v>
      </c>
      <c r="AM53">
        <f t="shared" ref="AM53:AM60" si="0">SUM(AP53:AU53)</f>
        <v>12</v>
      </c>
      <c r="AO53">
        <f>SUM(AP53*3,AT53,AL53)</f>
        <v>6</v>
      </c>
      <c r="AP53" s="288">
        <f>COUNTIF(県リーグ1部!$F$3:$AG$6,"○")</f>
        <v>2</v>
      </c>
      <c r="AQ53" s="288"/>
      <c r="AR53" s="288">
        <f>COUNTIF(県リーグ1部!$F$3:$AG$6,"●")</f>
        <v>10</v>
      </c>
      <c r="AS53" s="288"/>
      <c r="AT53" s="288">
        <f>COUNTIF(県リーグ1部!$F$3:$AG$6,"△")</f>
        <v>0</v>
      </c>
      <c r="AU53" s="288"/>
      <c r="AV53" s="288">
        <f>SUM(C3,G3,K3,O3,S3,W3,AA3,AE3,C6,G6,K6,O6,S6,W6,AA6,AE6)</f>
        <v>16</v>
      </c>
      <c r="AW53" s="288"/>
      <c r="AX53" s="288">
        <f>SUM(E3,I3,M3,Q3,U3,Y3,AC3,AG3,E6,I6,M6,Q6,U6,Y6,AC6,AG6)</f>
        <v>49</v>
      </c>
      <c r="AY53" s="288"/>
      <c r="AZ53" s="288">
        <f>SUM($AV53-$AX53)</f>
        <v>-33</v>
      </c>
      <c r="BA53" s="288"/>
      <c r="BB53" s="87"/>
      <c r="BC53" t="e">
        <f>RANK(AJ53,$B$3:$B$11,0)</f>
        <v>#N/A</v>
      </c>
    </row>
    <row r="54" spans="1:55" ht="13.9" customHeight="1">
      <c r="B54" s="297">
        <v>2</v>
      </c>
      <c r="C54" s="298"/>
      <c r="D54" s="305" t="str">
        <f t="shared" ref="D54:D60" si="1">VLOOKUP($B54,$AI$53:$AZ$60,3,0)</f>
        <v>FC.SENDAI</v>
      </c>
      <c r="E54" s="306"/>
      <c r="F54" s="306"/>
      <c r="G54" s="306"/>
      <c r="H54" s="306"/>
      <c r="I54" s="306"/>
      <c r="J54" s="289">
        <f t="shared" ref="J54:J60" si="2">VLOOKUP($B54,$AI$53:$AZ$60,5,0)</f>
        <v>10</v>
      </c>
      <c r="K54" s="289"/>
      <c r="L54" s="289">
        <f t="shared" ref="L54:L60" si="3">VLOOKUP($B54,$AI$53:$AZ$60,7,0)</f>
        <v>28</v>
      </c>
      <c r="M54" s="289"/>
      <c r="N54" s="289">
        <f t="shared" ref="N54:N60" si="4">VLOOKUP($B54,$AI$53:$AZ$60,8,0)</f>
        <v>9</v>
      </c>
      <c r="O54" s="289"/>
      <c r="P54" s="289">
        <f t="shared" ref="P54:P60" si="5">VLOOKUP($B54,$AI$53:$AZ$60,10,0)</f>
        <v>0</v>
      </c>
      <c r="Q54" s="289"/>
      <c r="R54" s="289">
        <f t="shared" ref="R54:R60" si="6">VLOOKUP($B54,$AI$53:$AZ$60,12,0)</f>
        <v>1</v>
      </c>
      <c r="S54" s="289"/>
      <c r="T54" s="289">
        <f t="shared" ref="T54:T60" si="7">VLOOKUP($B54,$AI$53:$AZ$60,14,0)</f>
        <v>41</v>
      </c>
      <c r="U54" s="289"/>
      <c r="V54" s="289">
        <f t="shared" ref="V54:V60" si="8">VLOOKUP($B54,$AI$53:$AZ$60,16,0)</f>
        <v>14</v>
      </c>
      <c r="W54" s="289"/>
      <c r="X54" s="289">
        <f t="shared" ref="X54:X60" si="9">VLOOKUP($B54,$AI$53:$AZ$60,18,0)</f>
        <v>27</v>
      </c>
      <c r="Y54" s="290"/>
      <c r="AI54">
        <f t="shared" ref="AI54:AI60" si="10">RANK(AJ54,$AJ$53:$AJ$60,0)</f>
        <v>5</v>
      </c>
      <c r="AJ54">
        <f>AO54*10000+AZ54*100+AV54</f>
        <v>150222</v>
      </c>
      <c r="AK54" t="str">
        <f>A11</f>
        <v>東六クラブ
ノスタルジアFC</v>
      </c>
      <c r="AM54">
        <f t="shared" si="0"/>
        <v>11</v>
      </c>
      <c r="AO54">
        <f t="shared" ref="AO54:AO60" si="11">SUM(AP54*3,AT54,AL54)</f>
        <v>15</v>
      </c>
      <c r="AP54" s="288">
        <f>COUNTIF(県リーグ1部!$B$9:$AG$12,"○")</f>
        <v>5</v>
      </c>
      <c r="AQ54" s="288"/>
      <c r="AR54" s="288">
        <f>COUNTIF(県リーグ1部!$B$9:$AG$12,"●")</f>
        <v>6</v>
      </c>
      <c r="AS54" s="288"/>
      <c r="AT54" s="288">
        <f>COUNTIF(県リーグ1部!$B$9:$AG$12,"△")</f>
        <v>0</v>
      </c>
      <c r="AU54" s="288"/>
      <c r="AV54" s="288">
        <f>SUM(C9,G9,K9,O9,S9,W9,AA9,AE9,C12,G12,K12,O12,S12,W12,AA12,AE12)</f>
        <v>22</v>
      </c>
      <c r="AW54" s="288"/>
      <c r="AX54" s="288">
        <f>SUM(E9,I9,M9,Q9,U9,Y9,AC9,AG9,E12,I12,M12,Q12,U12,Y12,AC12,AG12)</f>
        <v>20</v>
      </c>
      <c r="AY54" s="288"/>
      <c r="AZ54" s="288">
        <f t="shared" ref="AZ54:AZ60" si="12">SUM($AV54-$AX54)</f>
        <v>2</v>
      </c>
      <c r="BA54" s="288"/>
      <c r="BC54" t="e">
        <f t="shared" ref="BC54:BC60" si="13">RANK(AJ54,$B$3:$B$11,0)</f>
        <v>#N/A</v>
      </c>
    </row>
    <row r="55" spans="1:55" ht="13.9" customHeight="1">
      <c r="B55" s="297">
        <v>3</v>
      </c>
      <c r="C55" s="298"/>
      <c r="D55" s="305" t="str">
        <f t="shared" si="1"/>
        <v>ARDORE桑原</v>
      </c>
      <c r="E55" s="306"/>
      <c r="F55" s="306"/>
      <c r="G55" s="306"/>
      <c r="H55" s="306"/>
      <c r="I55" s="306"/>
      <c r="J55" s="289">
        <f t="shared" si="2"/>
        <v>12</v>
      </c>
      <c r="K55" s="289"/>
      <c r="L55" s="289">
        <f t="shared" si="3"/>
        <v>21</v>
      </c>
      <c r="M55" s="289"/>
      <c r="N55" s="289">
        <f t="shared" si="4"/>
        <v>7</v>
      </c>
      <c r="O55" s="289"/>
      <c r="P55" s="289">
        <f t="shared" si="5"/>
        <v>5</v>
      </c>
      <c r="Q55" s="289"/>
      <c r="R55" s="289">
        <f t="shared" si="6"/>
        <v>0</v>
      </c>
      <c r="S55" s="289"/>
      <c r="T55" s="289">
        <f t="shared" si="7"/>
        <v>29</v>
      </c>
      <c r="U55" s="289"/>
      <c r="V55" s="289">
        <f t="shared" si="8"/>
        <v>22</v>
      </c>
      <c r="W55" s="289"/>
      <c r="X55" s="289">
        <f t="shared" si="9"/>
        <v>7</v>
      </c>
      <c r="Y55" s="290"/>
      <c r="AI55">
        <f t="shared" si="10"/>
        <v>7</v>
      </c>
      <c r="AJ55">
        <f>AO55*10000+AZ55*100+AV55</f>
        <v>68118</v>
      </c>
      <c r="AK55" t="str">
        <f>A17</f>
        <v>宮城教員クラブ</v>
      </c>
      <c r="AM55">
        <f t="shared" si="0"/>
        <v>12</v>
      </c>
      <c r="AO55">
        <f t="shared" si="11"/>
        <v>7</v>
      </c>
      <c r="AP55" s="288">
        <f>COUNTIF(県リーグ1部!$B$15:$AG$18,"○")</f>
        <v>2</v>
      </c>
      <c r="AQ55" s="288"/>
      <c r="AR55" s="288">
        <f>COUNTIF(県リーグ1部!$B$15:$AG$18,"●")</f>
        <v>9</v>
      </c>
      <c r="AS55" s="288"/>
      <c r="AT55" s="288">
        <f>COUNTIF(県リーグ1部!$B$15:$AG$18,"△")</f>
        <v>1</v>
      </c>
      <c r="AU55" s="288"/>
      <c r="AV55" s="288">
        <f>SUM(C15,G15,K15,O15,S15,W15,AA15,AE15,C18,G18,K18,O18,S18,W18,AA18,AE18)</f>
        <v>18</v>
      </c>
      <c r="AW55" s="288"/>
      <c r="AX55" s="288">
        <f>SUM(E15,I15,M15,Q15,U15,Y15,AC15,AG15,E18,I18,M18,Q18,U18,Y18,AC18,AG18)</f>
        <v>37</v>
      </c>
      <c r="AY55" s="288"/>
      <c r="AZ55" s="288">
        <f t="shared" si="12"/>
        <v>-19</v>
      </c>
      <c r="BA55" s="288"/>
      <c r="BC55" t="e">
        <f t="shared" si="13"/>
        <v>#N/A</v>
      </c>
    </row>
    <row r="56" spans="1:55" ht="13.9" customHeight="1">
      <c r="B56" s="297">
        <v>4</v>
      </c>
      <c r="C56" s="298"/>
      <c r="D56" s="305" t="str">
        <f t="shared" si="1"/>
        <v>ソニーSC</v>
      </c>
      <c r="E56" s="306"/>
      <c r="F56" s="306"/>
      <c r="G56" s="306"/>
      <c r="H56" s="306"/>
      <c r="I56" s="306"/>
      <c r="J56" s="289">
        <f t="shared" si="2"/>
        <v>11</v>
      </c>
      <c r="K56" s="289"/>
      <c r="L56" s="289">
        <f t="shared" si="3"/>
        <v>19</v>
      </c>
      <c r="M56" s="289"/>
      <c r="N56" s="289">
        <f t="shared" si="4"/>
        <v>6</v>
      </c>
      <c r="O56" s="289"/>
      <c r="P56" s="289">
        <f t="shared" si="5"/>
        <v>4</v>
      </c>
      <c r="Q56" s="289"/>
      <c r="R56" s="289">
        <f t="shared" si="6"/>
        <v>1</v>
      </c>
      <c r="S56" s="289"/>
      <c r="T56" s="289">
        <f t="shared" si="7"/>
        <v>32</v>
      </c>
      <c r="U56" s="289"/>
      <c r="V56" s="289">
        <f t="shared" si="8"/>
        <v>36</v>
      </c>
      <c r="W56" s="289"/>
      <c r="X56" s="289">
        <f t="shared" si="9"/>
        <v>-4</v>
      </c>
      <c r="Y56" s="290"/>
      <c r="AI56">
        <f t="shared" si="10"/>
        <v>1</v>
      </c>
      <c r="AJ56">
        <f>AO56*10000+AZ56*100+AV56</f>
        <v>283048</v>
      </c>
      <c r="AK56" t="str">
        <f>A23</f>
        <v>七ヶ浜SC</v>
      </c>
      <c r="AM56">
        <f t="shared" si="0"/>
        <v>12</v>
      </c>
      <c r="AO56">
        <f t="shared" si="11"/>
        <v>28</v>
      </c>
      <c r="AP56" s="288">
        <f>COUNTIF(県リーグ1部!$B$21:$AG$24,"○")</f>
        <v>9</v>
      </c>
      <c r="AQ56" s="288"/>
      <c r="AR56" s="288">
        <f>COUNTIF(県リーグ1部!$B$21:$AG$24,"●")</f>
        <v>2</v>
      </c>
      <c r="AS56" s="288"/>
      <c r="AT56" s="288">
        <f>COUNTIF(県リーグ1部!$B$21:$AG$24,"△")</f>
        <v>1</v>
      </c>
      <c r="AU56" s="288"/>
      <c r="AV56" s="288">
        <f>SUM(C21,G21,K21,O21,S21,W21,AA21,AE21,C24,G24,K24,O24,S24,W24,AA24,AE24)</f>
        <v>48</v>
      </c>
      <c r="AW56" s="288"/>
      <c r="AX56" s="288">
        <f>SUM(E21,I21,M21,Q21,U21,Y21,AC21,AG21,E24,I24,M24,Q24,U24,Y24,AC24,AG24)</f>
        <v>18</v>
      </c>
      <c r="AY56" s="288"/>
      <c r="AZ56" s="288">
        <f t="shared" si="12"/>
        <v>30</v>
      </c>
      <c r="BA56" s="288"/>
      <c r="BC56" t="e">
        <f t="shared" si="13"/>
        <v>#N/A</v>
      </c>
    </row>
    <row r="57" spans="1:55" ht="13.9" customHeight="1">
      <c r="B57" s="297">
        <v>5</v>
      </c>
      <c r="C57" s="298"/>
      <c r="D57" s="305" t="str">
        <f t="shared" si="1"/>
        <v>東六クラブ
ノスタルジアFC</v>
      </c>
      <c r="E57" s="306"/>
      <c r="F57" s="306"/>
      <c r="G57" s="306"/>
      <c r="H57" s="306"/>
      <c r="I57" s="306"/>
      <c r="J57" s="289">
        <f t="shared" si="2"/>
        <v>11</v>
      </c>
      <c r="K57" s="289"/>
      <c r="L57" s="289">
        <f t="shared" si="3"/>
        <v>15</v>
      </c>
      <c r="M57" s="289"/>
      <c r="N57" s="289">
        <f t="shared" si="4"/>
        <v>5</v>
      </c>
      <c r="O57" s="289"/>
      <c r="P57" s="289">
        <f t="shared" si="5"/>
        <v>6</v>
      </c>
      <c r="Q57" s="289"/>
      <c r="R57" s="289">
        <f t="shared" si="6"/>
        <v>0</v>
      </c>
      <c r="S57" s="289"/>
      <c r="T57" s="289">
        <f t="shared" si="7"/>
        <v>22</v>
      </c>
      <c r="U57" s="289"/>
      <c r="V57" s="289">
        <f t="shared" si="8"/>
        <v>20</v>
      </c>
      <c r="W57" s="289"/>
      <c r="X57" s="289">
        <f t="shared" si="9"/>
        <v>2</v>
      </c>
      <c r="Y57" s="290"/>
      <c r="AI57">
        <f t="shared" si="10"/>
        <v>4</v>
      </c>
      <c r="AJ57">
        <f t="shared" ref="AJ57:AJ60" si="14">AO57*10000+AZ57*100+AV57</f>
        <v>189632</v>
      </c>
      <c r="AK57" t="str">
        <f>A29</f>
        <v>ソニーSC</v>
      </c>
      <c r="AM57">
        <f t="shared" si="0"/>
        <v>11</v>
      </c>
      <c r="AO57">
        <f t="shared" si="11"/>
        <v>19</v>
      </c>
      <c r="AP57" s="288">
        <f>COUNTIF(県リーグ1部!$B$27:$AG$30,"○")</f>
        <v>6</v>
      </c>
      <c r="AQ57" s="288"/>
      <c r="AR57" s="288">
        <f>COUNTIF(県リーグ1部!$B$27:$AG$30,"●")</f>
        <v>4</v>
      </c>
      <c r="AS57" s="288"/>
      <c r="AT57" s="288">
        <f>COUNTIF(県リーグ1部!$B$27:$AG$30,"△")</f>
        <v>1</v>
      </c>
      <c r="AU57" s="288"/>
      <c r="AV57" s="288">
        <f>SUM(C27,G27,K27,O27,S27,W27,AA27,AE27,C30,G30,K30,O30,S30,W30,AA30,AE30)</f>
        <v>32</v>
      </c>
      <c r="AW57" s="288"/>
      <c r="AX57" s="288">
        <f>SUM(E27,I27,M27,Q27,U27,Y27,AC27,AG27,E30,I30,M30,Q30,U30,Y30,AC30,AG30)</f>
        <v>36</v>
      </c>
      <c r="AY57" s="288"/>
      <c r="AZ57" s="288">
        <f t="shared" si="12"/>
        <v>-4</v>
      </c>
      <c r="BA57" s="288"/>
      <c r="BC57" t="e">
        <f t="shared" si="13"/>
        <v>#N/A</v>
      </c>
    </row>
    <row r="58" spans="1:55" ht="13.9" customHeight="1">
      <c r="B58" s="297">
        <v>6</v>
      </c>
      <c r="C58" s="298"/>
      <c r="D58" s="305" t="str">
        <f t="shared" si="1"/>
        <v>六郷クラブ</v>
      </c>
      <c r="E58" s="306"/>
      <c r="F58" s="306"/>
      <c r="G58" s="306"/>
      <c r="H58" s="306"/>
      <c r="I58" s="306"/>
      <c r="J58" s="289">
        <f t="shared" si="2"/>
        <v>10</v>
      </c>
      <c r="K58" s="289"/>
      <c r="L58" s="289">
        <f t="shared" si="3"/>
        <v>8</v>
      </c>
      <c r="M58" s="289"/>
      <c r="N58" s="289">
        <f t="shared" si="4"/>
        <v>2</v>
      </c>
      <c r="O58" s="289"/>
      <c r="P58" s="289">
        <f t="shared" si="5"/>
        <v>6</v>
      </c>
      <c r="Q58" s="289"/>
      <c r="R58" s="289">
        <f t="shared" si="6"/>
        <v>2</v>
      </c>
      <c r="S58" s="289"/>
      <c r="T58" s="289">
        <f t="shared" si="7"/>
        <v>21</v>
      </c>
      <c r="U58" s="289"/>
      <c r="V58" s="289">
        <f t="shared" si="8"/>
        <v>31</v>
      </c>
      <c r="W58" s="289"/>
      <c r="X58" s="289">
        <f t="shared" si="9"/>
        <v>-10</v>
      </c>
      <c r="Y58" s="290"/>
      <c r="AI58">
        <f t="shared" si="10"/>
        <v>6</v>
      </c>
      <c r="AJ58">
        <f t="shared" si="14"/>
        <v>79021</v>
      </c>
      <c r="AK58" t="str">
        <f>A35</f>
        <v>六郷クラブ</v>
      </c>
      <c r="AM58">
        <f t="shared" si="0"/>
        <v>10</v>
      </c>
      <c r="AO58">
        <f t="shared" si="11"/>
        <v>8</v>
      </c>
      <c r="AP58" s="288">
        <f>COUNTIF(県リーグ1部!$B$33:$AG$36,"○")</f>
        <v>2</v>
      </c>
      <c r="AQ58" s="288"/>
      <c r="AR58" s="288">
        <f>COUNTIF(県リーグ1部!$B$33:$AG$36,"●")</f>
        <v>6</v>
      </c>
      <c r="AS58" s="288"/>
      <c r="AT58" s="288">
        <f>COUNTIF(県リーグ1部!$B$33:$AG$36,"△")</f>
        <v>2</v>
      </c>
      <c r="AU58" s="288"/>
      <c r="AV58" s="288">
        <f>SUM(C33,G33,K33,O33,S33,W33,AA33,AE33,C36,G36,K36,O36,S36,W36,AA36,AE36)</f>
        <v>21</v>
      </c>
      <c r="AW58" s="288"/>
      <c r="AX58" s="288">
        <f>SUM(E33,I33,M33,Q33,U33,Y33,AC33,AG33,E36,I36,M36,Q36,U36,Y36,AC36,AG36)</f>
        <v>31</v>
      </c>
      <c r="AY58" s="288"/>
      <c r="AZ58" s="288">
        <f t="shared" si="12"/>
        <v>-10</v>
      </c>
      <c r="BA58" s="288"/>
      <c r="BC58" t="e">
        <f t="shared" si="13"/>
        <v>#N/A</v>
      </c>
    </row>
    <row r="59" spans="1:55" ht="13.9" customHeight="1">
      <c r="B59" s="297">
        <v>7</v>
      </c>
      <c r="C59" s="298"/>
      <c r="D59" s="305" t="str">
        <f t="shared" si="1"/>
        <v>宮城教員クラブ</v>
      </c>
      <c r="E59" s="306"/>
      <c r="F59" s="306"/>
      <c r="G59" s="306"/>
      <c r="H59" s="306"/>
      <c r="I59" s="306"/>
      <c r="J59" s="289">
        <f t="shared" si="2"/>
        <v>12</v>
      </c>
      <c r="K59" s="289"/>
      <c r="L59" s="289">
        <f t="shared" si="3"/>
        <v>7</v>
      </c>
      <c r="M59" s="289"/>
      <c r="N59" s="289">
        <f t="shared" si="4"/>
        <v>2</v>
      </c>
      <c r="O59" s="289"/>
      <c r="P59" s="289">
        <f t="shared" si="5"/>
        <v>9</v>
      </c>
      <c r="Q59" s="289"/>
      <c r="R59" s="289">
        <f t="shared" si="6"/>
        <v>1</v>
      </c>
      <c r="S59" s="289"/>
      <c r="T59" s="289">
        <f t="shared" si="7"/>
        <v>18</v>
      </c>
      <c r="U59" s="289"/>
      <c r="V59" s="289">
        <f t="shared" si="8"/>
        <v>37</v>
      </c>
      <c r="W59" s="289"/>
      <c r="X59" s="289">
        <f t="shared" si="9"/>
        <v>-19</v>
      </c>
      <c r="Y59" s="290"/>
      <c r="AI59">
        <f t="shared" si="10"/>
        <v>2</v>
      </c>
      <c r="AJ59">
        <f t="shared" si="14"/>
        <v>282741</v>
      </c>
      <c r="AK59" t="str">
        <f>A41</f>
        <v>FC.SENDAI</v>
      </c>
      <c r="AM59">
        <f t="shared" si="0"/>
        <v>10</v>
      </c>
      <c r="AO59">
        <f t="shared" si="11"/>
        <v>28</v>
      </c>
      <c r="AP59" s="288">
        <f>COUNTIF(県リーグ1部!$B$39:$AG$42,"○")</f>
        <v>9</v>
      </c>
      <c r="AQ59" s="288"/>
      <c r="AR59" s="288">
        <f>COUNTIF(県リーグ1部!$B$39:$AG$42,"●")</f>
        <v>0</v>
      </c>
      <c r="AS59" s="288"/>
      <c r="AT59" s="288">
        <f>COUNTIF(県リーグ1部!$B$39:$AG$42,"△")</f>
        <v>1</v>
      </c>
      <c r="AU59" s="288"/>
      <c r="AV59" s="288">
        <f>SUM(C39,G39,K39,O39,S39,W39,AA39,AE39,C42,G42,K42,O42,S42,W42,AA42,AE42)</f>
        <v>41</v>
      </c>
      <c r="AW59" s="288"/>
      <c r="AX59" s="288">
        <f>SUM(E39,I39,M39,Q39,U39,Y39,AC39,AG39,E42,I42,M42,Q42,U42,Y42,AC42,AG42)</f>
        <v>14</v>
      </c>
      <c r="AY59" s="288"/>
      <c r="AZ59" s="288">
        <f t="shared" si="12"/>
        <v>27</v>
      </c>
      <c r="BA59" s="288"/>
      <c r="BC59" t="e">
        <f t="shared" si="13"/>
        <v>#N/A</v>
      </c>
    </row>
    <row r="60" spans="1:55" ht="13.9" customHeight="1" thickBot="1">
      <c r="B60" s="299">
        <v>8</v>
      </c>
      <c r="C60" s="300"/>
      <c r="D60" s="307" t="str">
        <f t="shared" si="1"/>
        <v>マリソル松島</v>
      </c>
      <c r="E60" s="308"/>
      <c r="F60" s="308"/>
      <c r="G60" s="308"/>
      <c r="H60" s="308"/>
      <c r="I60" s="308"/>
      <c r="J60" s="291">
        <f t="shared" si="2"/>
        <v>12</v>
      </c>
      <c r="K60" s="291"/>
      <c r="L60" s="291">
        <f t="shared" si="3"/>
        <v>6</v>
      </c>
      <c r="M60" s="291"/>
      <c r="N60" s="291">
        <f t="shared" si="4"/>
        <v>2</v>
      </c>
      <c r="O60" s="291"/>
      <c r="P60" s="291">
        <f t="shared" si="5"/>
        <v>10</v>
      </c>
      <c r="Q60" s="291"/>
      <c r="R60" s="291">
        <f t="shared" si="6"/>
        <v>0</v>
      </c>
      <c r="S60" s="291"/>
      <c r="T60" s="291">
        <f t="shared" si="7"/>
        <v>16</v>
      </c>
      <c r="U60" s="291"/>
      <c r="V60" s="291">
        <f t="shared" si="8"/>
        <v>49</v>
      </c>
      <c r="W60" s="291"/>
      <c r="X60" s="291">
        <f t="shared" si="9"/>
        <v>-33</v>
      </c>
      <c r="Y60" s="292"/>
      <c r="AI60">
        <f t="shared" si="10"/>
        <v>3</v>
      </c>
      <c r="AJ60">
        <f t="shared" si="14"/>
        <v>210729</v>
      </c>
      <c r="AK60" t="str">
        <f>A47</f>
        <v>ARDORE桑原</v>
      </c>
      <c r="AM60">
        <f t="shared" si="0"/>
        <v>12</v>
      </c>
      <c r="AO60">
        <f t="shared" si="11"/>
        <v>21</v>
      </c>
      <c r="AP60" s="288">
        <f>COUNTIF(県リーグ1部!$B$45:$AG$48,"○")</f>
        <v>7</v>
      </c>
      <c r="AQ60" s="288"/>
      <c r="AR60" s="288">
        <f>COUNTIF(県リーグ1部!$B$45:$AG$48,"●")</f>
        <v>5</v>
      </c>
      <c r="AS60" s="288"/>
      <c r="AT60" s="288">
        <f>COUNTIF(県リーグ1部!$B$45:$AG$48,"△")</f>
        <v>0</v>
      </c>
      <c r="AU60" s="288"/>
      <c r="AV60" s="288">
        <f>SUM(C45,G45,K45,O45,S45,W45,AA45,AE45,C48,G48,K48,O48,S48,W48,AA48,AE48)</f>
        <v>29</v>
      </c>
      <c r="AW60" s="288"/>
      <c r="AX60" s="288">
        <f>SUM(E45,I45,M45,Q45,U45,Y45,AC45,AG45,E48,I48,M48,Q48,U48,Y48,AC48,AG48)</f>
        <v>22</v>
      </c>
      <c r="AY60" s="288"/>
      <c r="AZ60" s="288">
        <f t="shared" si="12"/>
        <v>7</v>
      </c>
      <c r="BA60" s="288"/>
      <c r="BC60" t="e">
        <f t="shared" si="13"/>
        <v>#N/A</v>
      </c>
    </row>
  </sheetData>
  <mergeCells count="413">
    <mergeCell ref="A1:M1"/>
    <mergeCell ref="B2:E2"/>
    <mergeCell ref="F2:I2"/>
    <mergeCell ref="J2:M2"/>
    <mergeCell ref="N2:Q2"/>
    <mergeCell ref="R2:U2"/>
    <mergeCell ref="N1:Q1"/>
    <mergeCell ref="V2:Y2"/>
    <mergeCell ref="Z2:AC2"/>
    <mergeCell ref="AD2:AG2"/>
    <mergeCell ref="B4:E4"/>
    <mergeCell ref="F4:I4"/>
    <mergeCell ref="J4:M4"/>
    <mergeCell ref="N4:Q4"/>
    <mergeCell ref="R4:U4"/>
    <mergeCell ref="V4:Y4"/>
    <mergeCell ref="Z4:AC4"/>
    <mergeCell ref="AD4:AG4"/>
    <mergeCell ref="A5:A6"/>
    <mergeCell ref="B5:E5"/>
    <mergeCell ref="F5:I5"/>
    <mergeCell ref="J5:M5"/>
    <mergeCell ref="N5:Q5"/>
    <mergeCell ref="R5:U5"/>
    <mergeCell ref="V5:Y5"/>
    <mergeCell ref="Z5:AC5"/>
    <mergeCell ref="AD5:AG5"/>
    <mergeCell ref="Z7:AC7"/>
    <mergeCell ref="AD7:AG7"/>
    <mergeCell ref="B8:E8"/>
    <mergeCell ref="F8:I8"/>
    <mergeCell ref="J8:M8"/>
    <mergeCell ref="N8:Q8"/>
    <mergeCell ref="R8:U8"/>
    <mergeCell ref="V8:Y8"/>
    <mergeCell ref="Z8:AC8"/>
    <mergeCell ref="AD8:AG8"/>
    <mergeCell ref="B7:E7"/>
    <mergeCell ref="F7:I7"/>
    <mergeCell ref="J7:M7"/>
    <mergeCell ref="N7:Q7"/>
    <mergeCell ref="R7:U7"/>
    <mergeCell ref="V7:Y7"/>
    <mergeCell ref="Z10:AC10"/>
    <mergeCell ref="AD10:AG10"/>
    <mergeCell ref="A11:A12"/>
    <mergeCell ref="B11:E11"/>
    <mergeCell ref="F11:I11"/>
    <mergeCell ref="J11:M11"/>
    <mergeCell ref="N11:Q11"/>
    <mergeCell ref="R11:U11"/>
    <mergeCell ref="V11:Y11"/>
    <mergeCell ref="Z11:AC11"/>
    <mergeCell ref="B10:E10"/>
    <mergeCell ref="F10:I10"/>
    <mergeCell ref="J10:M10"/>
    <mergeCell ref="N10:Q10"/>
    <mergeCell ref="R10:U10"/>
    <mergeCell ref="V10:Y10"/>
    <mergeCell ref="AD11:AG11"/>
    <mergeCell ref="B13:E13"/>
    <mergeCell ref="F13:I13"/>
    <mergeCell ref="J13:M13"/>
    <mergeCell ref="N13:Q13"/>
    <mergeCell ref="R13:U13"/>
    <mergeCell ref="V13:Y13"/>
    <mergeCell ref="Z13:AC13"/>
    <mergeCell ref="AD13:AG13"/>
    <mergeCell ref="A17:A18"/>
    <mergeCell ref="B17:E17"/>
    <mergeCell ref="F17:I17"/>
    <mergeCell ref="J17:M17"/>
    <mergeCell ref="N17:Q17"/>
    <mergeCell ref="R17:U17"/>
    <mergeCell ref="Z14:AC14"/>
    <mergeCell ref="AD14:AG14"/>
    <mergeCell ref="B16:E16"/>
    <mergeCell ref="F16:I16"/>
    <mergeCell ref="J16:M16"/>
    <mergeCell ref="N16:Q16"/>
    <mergeCell ref="R16:U16"/>
    <mergeCell ref="V16:Y16"/>
    <mergeCell ref="Z16:AC16"/>
    <mergeCell ref="AD16:AG16"/>
    <mergeCell ref="B14:E14"/>
    <mergeCell ref="F14:I14"/>
    <mergeCell ref="J14:M14"/>
    <mergeCell ref="N14:Q14"/>
    <mergeCell ref="R14:U14"/>
    <mergeCell ref="V14:Y14"/>
    <mergeCell ref="V17:Y17"/>
    <mergeCell ref="Z17:AC17"/>
    <mergeCell ref="AD17:AG17"/>
    <mergeCell ref="B19:E19"/>
    <mergeCell ref="F19:I19"/>
    <mergeCell ref="J19:M19"/>
    <mergeCell ref="N19:Q19"/>
    <mergeCell ref="R19:U19"/>
    <mergeCell ref="V19:Y19"/>
    <mergeCell ref="Z19:AC19"/>
    <mergeCell ref="AD19:AG19"/>
    <mergeCell ref="B20:E20"/>
    <mergeCell ref="F20:I20"/>
    <mergeCell ref="J20:M20"/>
    <mergeCell ref="N20:Q20"/>
    <mergeCell ref="R20:U20"/>
    <mergeCell ref="V20:Y20"/>
    <mergeCell ref="Z20:AC20"/>
    <mergeCell ref="AD20:AG20"/>
    <mergeCell ref="Z22:AC22"/>
    <mergeCell ref="AD22:AG22"/>
    <mergeCell ref="A23:A24"/>
    <mergeCell ref="B23:E23"/>
    <mergeCell ref="F23:I23"/>
    <mergeCell ref="J23:M23"/>
    <mergeCell ref="N23:Q23"/>
    <mergeCell ref="R23:U23"/>
    <mergeCell ref="V23:Y23"/>
    <mergeCell ref="Z23:AC23"/>
    <mergeCell ref="B22:E22"/>
    <mergeCell ref="F22:I22"/>
    <mergeCell ref="J22:M22"/>
    <mergeCell ref="N22:Q22"/>
    <mergeCell ref="R22:U22"/>
    <mergeCell ref="V22:Y22"/>
    <mergeCell ref="AD23:AG23"/>
    <mergeCell ref="B25:E25"/>
    <mergeCell ref="F25:I25"/>
    <mergeCell ref="J25:M25"/>
    <mergeCell ref="N25:Q25"/>
    <mergeCell ref="R25:U25"/>
    <mergeCell ref="V25:Y25"/>
    <mergeCell ref="Z25:AC25"/>
    <mergeCell ref="AD25:AG25"/>
    <mergeCell ref="A29:A30"/>
    <mergeCell ref="B29:E29"/>
    <mergeCell ref="F29:I29"/>
    <mergeCell ref="J29:M29"/>
    <mergeCell ref="N29:Q29"/>
    <mergeCell ref="R29:U29"/>
    <mergeCell ref="Z26:AC26"/>
    <mergeCell ref="AD26:AG26"/>
    <mergeCell ref="B28:E28"/>
    <mergeCell ref="F28:I28"/>
    <mergeCell ref="J28:M28"/>
    <mergeCell ref="N28:Q28"/>
    <mergeCell ref="R28:U28"/>
    <mergeCell ref="V28:Y28"/>
    <mergeCell ref="Z28:AC28"/>
    <mergeCell ref="AD28:AG28"/>
    <mergeCell ref="B26:E26"/>
    <mergeCell ref="F26:I26"/>
    <mergeCell ref="J26:M26"/>
    <mergeCell ref="N26:Q26"/>
    <mergeCell ref="R26:U26"/>
    <mergeCell ref="V26:Y26"/>
    <mergeCell ref="V29:Y29"/>
    <mergeCell ref="Z29:AC29"/>
    <mergeCell ref="AD29:AG29"/>
    <mergeCell ref="B31:E31"/>
    <mergeCell ref="F31:I31"/>
    <mergeCell ref="J31:M31"/>
    <mergeCell ref="N31:Q31"/>
    <mergeCell ref="R31:U31"/>
    <mergeCell ref="V31:Y31"/>
    <mergeCell ref="Z31:AC31"/>
    <mergeCell ref="AD31:AG31"/>
    <mergeCell ref="B32:E32"/>
    <mergeCell ref="F32:I32"/>
    <mergeCell ref="J32:M32"/>
    <mergeCell ref="N32:Q32"/>
    <mergeCell ref="R32:U32"/>
    <mergeCell ref="V32:Y32"/>
    <mergeCell ref="Z32:AC32"/>
    <mergeCell ref="AD32:AG32"/>
    <mergeCell ref="Z34:AC34"/>
    <mergeCell ref="AD34:AG34"/>
    <mergeCell ref="A35:A36"/>
    <mergeCell ref="B35:E35"/>
    <mergeCell ref="F35:I35"/>
    <mergeCell ref="J35:M35"/>
    <mergeCell ref="N35:Q35"/>
    <mergeCell ref="R35:U35"/>
    <mergeCell ref="V35:Y35"/>
    <mergeCell ref="Z35:AC35"/>
    <mergeCell ref="B34:E34"/>
    <mergeCell ref="F34:I34"/>
    <mergeCell ref="J34:M34"/>
    <mergeCell ref="N34:Q34"/>
    <mergeCell ref="R34:U34"/>
    <mergeCell ref="V34:Y34"/>
    <mergeCell ref="AD35:AG35"/>
    <mergeCell ref="B37:E37"/>
    <mergeCell ref="F37:I37"/>
    <mergeCell ref="J37:M37"/>
    <mergeCell ref="N37:Q37"/>
    <mergeCell ref="R37:U37"/>
    <mergeCell ref="V37:Y37"/>
    <mergeCell ref="Z37:AC37"/>
    <mergeCell ref="AD37:AG37"/>
    <mergeCell ref="A41:A42"/>
    <mergeCell ref="B41:E41"/>
    <mergeCell ref="F41:I41"/>
    <mergeCell ref="J41:M41"/>
    <mergeCell ref="N41:Q41"/>
    <mergeCell ref="R41:U41"/>
    <mergeCell ref="Z38:AC38"/>
    <mergeCell ref="AD38:AG38"/>
    <mergeCell ref="B40:E40"/>
    <mergeCell ref="F40:I40"/>
    <mergeCell ref="J40:M40"/>
    <mergeCell ref="N40:Q40"/>
    <mergeCell ref="R40:U40"/>
    <mergeCell ref="V40:Y40"/>
    <mergeCell ref="Z40:AC40"/>
    <mergeCell ref="AD40:AG40"/>
    <mergeCell ref="B38:E38"/>
    <mergeCell ref="F38:I38"/>
    <mergeCell ref="J38:M38"/>
    <mergeCell ref="N38:Q38"/>
    <mergeCell ref="R38:U38"/>
    <mergeCell ref="V38:Y38"/>
    <mergeCell ref="V41:Y41"/>
    <mergeCell ref="Z41:AC41"/>
    <mergeCell ref="AD41:AG41"/>
    <mergeCell ref="B43:E43"/>
    <mergeCell ref="F43:I43"/>
    <mergeCell ref="J43:M43"/>
    <mergeCell ref="N43:Q43"/>
    <mergeCell ref="R43:U43"/>
    <mergeCell ref="V43:Y43"/>
    <mergeCell ref="Z43:AC43"/>
    <mergeCell ref="AD43:AG43"/>
    <mergeCell ref="B44:E44"/>
    <mergeCell ref="F44:I44"/>
    <mergeCell ref="J44:M44"/>
    <mergeCell ref="N44:Q44"/>
    <mergeCell ref="R44:U44"/>
    <mergeCell ref="V44:Y44"/>
    <mergeCell ref="Z44:AC44"/>
    <mergeCell ref="AD44:AG44"/>
    <mergeCell ref="AD49:AG49"/>
    <mergeCell ref="Z50:AC50"/>
    <mergeCell ref="AD50:AG50"/>
    <mergeCell ref="V50:Y50"/>
    <mergeCell ref="Z46:AC46"/>
    <mergeCell ref="AD46:AG46"/>
    <mergeCell ref="A47:A48"/>
    <mergeCell ref="B47:E47"/>
    <mergeCell ref="F47:I47"/>
    <mergeCell ref="J47:M47"/>
    <mergeCell ref="N47:Q47"/>
    <mergeCell ref="R47:U47"/>
    <mergeCell ref="V47:Y47"/>
    <mergeCell ref="Z47:AC47"/>
    <mergeCell ref="B46:E46"/>
    <mergeCell ref="F46:I46"/>
    <mergeCell ref="J46:M46"/>
    <mergeCell ref="N46:Q46"/>
    <mergeCell ref="R46:U46"/>
    <mergeCell ref="V46:Y46"/>
    <mergeCell ref="AD47:AG47"/>
    <mergeCell ref="T55:U55"/>
    <mergeCell ref="B49:E49"/>
    <mergeCell ref="F49:I49"/>
    <mergeCell ref="J49:M49"/>
    <mergeCell ref="N49:Q49"/>
    <mergeCell ref="R49:U49"/>
    <mergeCell ref="V49:Y49"/>
    <mergeCell ref="Z49:AC49"/>
    <mergeCell ref="B50:E50"/>
    <mergeCell ref="F50:I50"/>
    <mergeCell ref="J50:M50"/>
    <mergeCell ref="N50:Q50"/>
    <mergeCell ref="R50:U50"/>
    <mergeCell ref="J52:K52"/>
    <mergeCell ref="L52:M52"/>
    <mergeCell ref="J54:K54"/>
    <mergeCell ref="L54:M54"/>
    <mergeCell ref="V52:W52"/>
    <mergeCell ref="X52:Y52"/>
    <mergeCell ref="J53:K53"/>
    <mergeCell ref="L53:M53"/>
    <mergeCell ref="N53:O53"/>
    <mergeCell ref="P53:Q53"/>
    <mergeCell ref="R53:S53"/>
    <mergeCell ref="B56:C56"/>
    <mergeCell ref="B57:C57"/>
    <mergeCell ref="B58:C58"/>
    <mergeCell ref="B59:C59"/>
    <mergeCell ref="B60:C60"/>
    <mergeCell ref="D52:I52"/>
    <mergeCell ref="D53:I53"/>
    <mergeCell ref="D54:I54"/>
    <mergeCell ref="D55:I55"/>
    <mergeCell ref="D56:I56"/>
    <mergeCell ref="D57:I57"/>
    <mergeCell ref="D58:I58"/>
    <mergeCell ref="D59:I59"/>
    <mergeCell ref="D60:I60"/>
    <mergeCell ref="B52:C52"/>
    <mergeCell ref="B53:C53"/>
    <mergeCell ref="B54:C54"/>
    <mergeCell ref="B55:C55"/>
    <mergeCell ref="T53:U53"/>
    <mergeCell ref="V53:W53"/>
    <mergeCell ref="X53:Y53"/>
    <mergeCell ref="N52:O52"/>
    <mergeCell ref="P52:Q52"/>
    <mergeCell ref="R52:S52"/>
    <mergeCell ref="T52:U52"/>
    <mergeCell ref="N54:O54"/>
    <mergeCell ref="P54:Q54"/>
    <mergeCell ref="R54:S54"/>
    <mergeCell ref="T54:U54"/>
    <mergeCell ref="V54:W54"/>
    <mergeCell ref="X54:Y54"/>
    <mergeCell ref="T57:U57"/>
    <mergeCell ref="V57:W57"/>
    <mergeCell ref="X57:Y57"/>
    <mergeCell ref="J56:K56"/>
    <mergeCell ref="L56:M56"/>
    <mergeCell ref="N56:O56"/>
    <mergeCell ref="P56:Q56"/>
    <mergeCell ref="R56:S56"/>
    <mergeCell ref="T56:U56"/>
    <mergeCell ref="J55:K55"/>
    <mergeCell ref="L55:M55"/>
    <mergeCell ref="N55:O55"/>
    <mergeCell ref="P55:Q55"/>
    <mergeCell ref="J60:K60"/>
    <mergeCell ref="L60:M60"/>
    <mergeCell ref="N60:O60"/>
    <mergeCell ref="P60:Q60"/>
    <mergeCell ref="R60:S60"/>
    <mergeCell ref="J57:K57"/>
    <mergeCell ref="L57:M57"/>
    <mergeCell ref="N57:O57"/>
    <mergeCell ref="P57:Q57"/>
    <mergeCell ref="R57:S57"/>
    <mergeCell ref="R55:S55"/>
    <mergeCell ref="T60:U60"/>
    <mergeCell ref="V58:W58"/>
    <mergeCell ref="X58:Y58"/>
    <mergeCell ref="J59:K59"/>
    <mergeCell ref="L59:M59"/>
    <mergeCell ref="N59:O59"/>
    <mergeCell ref="P59:Q59"/>
    <mergeCell ref="R59:S59"/>
    <mergeCell ref="T59:U59"/>
    <mergeCell ref="V59:W59"/>
    <mergeCell ref="X59:Y59"/>
    <mergeCell ref="J58:K58"/>
    <mergeCell ref="L58:M58"/>
    <mergeCell ref="N58:O58"/>
    <mergeCell ref="P58:Q58"/>
    <mergeCell ref="R58:S58"/>
    <mergeCell ref="T58:U58"/>
    <mergeCell ref="V60:W60"/>
    <mergeCell ref="X60:Y60"/>
    <mergeCell ref="AP53:AQ53"/>
    <mergeCell ref="AP54:AQ54"/>
    <mergeCell ref="AP55:AQ55"/>
    <mergeCell ref="AP56:AQ56"/>
    <mergeCell ref="AP57:AQ57"/>
    <mergeCell ref="AP58:AQ58"/>
    <mergeCell ref="AP59:AQ59"/>
    <mergeCell ref="AP60:AQ60"/>
    <mergeCell ref="V56:W56"/>
    <mergeCell ref="X56:Y56"/>
    <mergeCell ref="V55:W55"/>
    <mergeCell ref="X55:Y55"/>
    <mergeCell ref="AZ52:BA52"/>
    <mergeCell ref="AR54:AS54"/>
    <mergeCell ref="AT54:AU54"/>
    <mergeCell ref="AV54:AW54"/>
    <mergeCell ref="AX54:AY54"/>
    <mergeCell ref="AZ54:BA54"/>
    <mergeCell ref="AR53:AS53"/>
    <mergeCell ref="AT53:AU53"/>
    <mergeCell ref="AV53:AW53"/>
    <mergeCell ref="AX53:AY53"/>
    <mergeCell ref="AZ53:BA53"/>
    <mergeCell ref="AR58:AS58"/>
    <mergeCell ref="AT58:AU58"/>
    <mergeCell ref="AR59:AS59"/>
    <mergeCell ref="AT59:AU59"/>
    <mergeCell ref="AR60:AS60"/>
    <mergeCell ref="AT60:AU60"/>
    <mergeCell ref="AR55:AS55"/>
    <mergeCell ref="AT55:AU55"/>
    <mergeCell ref="AR56:AS56"/>
    <mergeCell ref="AT56:AU56"/>
    <mergeCell ref="AR57:AS57"/>
    <mergeCell ref="AT57:AU57"/>
    <mergeCell ref="AZ55:BA55"/>
    <mergeCell ref="AZ56:BA56"/>
    <mergeCell ref="AZ57:BA57"/>
    <mergeCell ref="AZ58:BA58"/>
    <mergeCell ref="AZ59:BA59"/>
    <mergeCell ref="AZ60:BA60"/>
    <mergeCell ref="AV60:AW60"/>
    <mergeCell ref="AX56:AY56"/>
    <mergeCell ref="AX57:AY57"/>
    <mergeCell ref="AX58:AY58"/>
    <mergeCell ref="AX59:AY59"/>
    <mergeCell ref="AX60:AY60"/>
    <mergeCell ref="AV55:AW55"/>
    <mergeCell ref="AX55:AY55"/>
    <mergeCell ref="AV56:AW56"/>
    <mergeCell ref="AV57:AW57"/>
    <mergeCell ref="AV58:AW58"/>
    <mergeCell ref="AV59:AW59"/>
  </mergeCells>
  <phoneticPr fontId="5"/>
  <conditionalFormatting sqref="B3:AG50">
    <cfRule type="cellIs" dxfId="77" priority="3" operator="equal">
      <formula>"○"</formula>
    </cfRule>
    <cfRule type="cellIs" dxfId="76" priority="2" operator="equal">
      <formula>"●"</formula>
    </cfRule>
    <cfRule type="cellIs" dxfId="75" priority="1" operator="equal">
      <formula>"△"</formula>
    </cfRule>
  </conditionalFormatting>
  <dataValidations count="4">
    <dataValidation type="list" allowBlank="1" showInputMessage="1" showErrorMessage="1" sqref="M18">
      <formula1>$B$59:$B$61</formula1>
    </dataValidation>
    <dataValidation type="list" allowBlank="1" showInputMessage="1" sqref="B3 F3 J3 N3 R3 V3 Z3 AD3 B6 F6 J6 N6 R6 V6 Z6 AD6 B9 F9 J9 N9 R9 V9 Z9 AD9 B12 F12 J12 N12 R12 V12 Z12 AD12 B15 F15 J15 N15 R15 V15 Z15 AD15 B18 F18 J18 N18 R18 V18 Z18 AD18 B21 F21 J21 N21 R21 V21 Z21 AD21 B24 F24 J24 N24 R24 V24 Z24 AD24 B27 F27 J27 N27 R27 V27 Z27 AD27 B30 F30 J30 N30 R30 V30 Z30 AD30 B33 F33 J33 N33 R33 V33 Z33 AD33 B36 F36 J36 N36 R36 V36 Z36 AD36 B39 F39 J39 N39 R39 V39 Z39 AD39 B42 F42 J42 N42 R42 V42 Z42 AD42 B45 F45 J45 N45 R45 V45 Z45 AD45 B48 F48 J48 N48 R48 V48 Z48 AD48">
      <formula1>$AL$3:$AL$5</formula1>
    </dataValidation>
    <dataValidation type="list" allowBlank="1" showInputMessage="1" sqref="B8:AG8 B14:AG14 B20:AG20 B26:AG26 B32:AG32 B38:AG38 B44:AG44 B50:AG50">
      <formula1>#REF!</formula1>
    </dataValidation>
    <dataValidation type="list" allowBlank="1" showInputMessage="1" showErrorMessage="1" sqref="B5:AG5 B11:AG11 B17:AG17 B23:AG23 B29:AG29 B35:AG35 B41:AG41 B47:AG47">
      <formula1>#REF!</formula1>
    </dataValidation>
  </dataValidations>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54"/>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N24" sqref="N24"/>
    </sheetView>
  </sheetViews>
  <sheetFormatPr defaultRowHeight="13.5"/>
  <cols>
    <col min="1" max="1" width="13.75" customWidth="1"/>
    <col min="2" max="29" width="4.75" customWidth="1"/>
    <col min="30" max="30" width="4.625" customWidth="1"/>
    <col min="31" max="31" width="6.75" customWidth="1"/>
    <col min="32" max="32" width="9.875" customWidth="1"/>
    <col min="33" max="33" width="22.875" customWidth="1"/>
    <col min="34" max="56" width="4.625" customWidth="1"/>
  </cols>
  <sheetData>
    <row r="1" spans="1:34" ht="18" thickBot="1">
      <c r="A1" s="107" t="s">
        <v>80</v>
      </c>
      <c r="B1" s="107"/>
      <c r="C1" s="107"/>
      <c r="D1" s="107"/>
      <c r="E1" s="107"/>
      <c r="F1" s="107"/>
      <c r="G1" s="107"/>
      <c r="H1" s="107"/>
      <c r="I1" s="107"/>
      <c r="J1" s="107"/>
      <c r="K1" s="107"/>
      <c r="L1" s="107"/>
      <c r="M1" s="107"/>
      <c r="N1" s="396">
        <f ca="1">TODAY()</f>
        <v>43020</v>
      </c>
      <c r="O1" s="397"/>
      <c r="P1" s="397"/>
      <c r="Q1" s="397"/>
      <c r="R1" t="s">
        <v>144</v>
      </c>
    </row>
    <row r="2" spans="1:34" ht="12.6" customHeight="1" thickBot="1">
      <c r="A2" s="4"/>
      <c r="B2" s="384" t="s">
        <v>65</v>
      </c>
      <c r="C2" s="385"/>
      <c r="D2" s="385"/>
      <c r="E2" s="386"/>
      <c r="F2" s="384" t="s">
        <v>92</v>
      </c>
      <c r="G2" s="385"/>
      <c r="H2" s="385"/>
      <c r="I2" s="386"/>
      <c r="J2" s="384" t="s">
        <v>93</v>
      </c>
      <c r="K2" s="385"/>
      <c r="L2" s="385"/>
      <c r="M2" s="385"/>
      <c r="N2" s="393" t="s">
        <v>96</v>
      </c>
      <c r="O2" s="394"/>
      <c r="P2" s="394"/>
      <c r="Q2" s="395"/>
      <c r="R2" s="385" t="s">
        <v>94</v>
      </c>
      <c r="S2" s="385"/>
      <c r="T2" s="385"/>
      <c r="U2" s="385"/>
      <c r="V2" s="393" t="s">
        <v>95</v>
      </c>
      <c r="W2" s="394"/>
      <c r="X2" s="394"/>
      <c r="Y2" s="395"/>
      <c r="Z2" s="393" t="s">
        <v>97</v>
      </c>
      <c r="AA2" s="394"/>
      <c r="AB2" s="394"/>
      <c r="AC2" s="395"/>
    </row>
    <row r="3" spans="1:34" ht="10.9" customHeight="1">
      <c r="A3" s="83"/>
      <c r="B3" s="92"/>
      <c r="C3" s="93"/>
      <c r="D3" s="93"/>
      <c r="E3" s="94"/>
      <c r="F3" s="42" t="s">
        <v>39</v>
      </c>
      <c r="G3" s="37">
        <v>2</v>
      </c>
      <c r="H3" s="91" t="s">
        <v>89</v>
      </c>
      <c r="I3" s="102">
        <v>0</v>
      </c>
      <c r="J3" s="35"/>
      <c r="K3" s="37"/>
      <c r="L3" s="91" t="s">
        <v>89</v>
      </c>
      <c r="M3" s="91"/>
      <c r="N3" s="42" t="s">
        <v>39</v>
      </c>
      <c r="O3" s="37">
        <v>6</v>
      </c>
      <c r="P3" s="91" t="s">
        <v>89</v>
      </c>
      <c r="Q3" s="102">
        <v>0</v>
      </c>
      <c r="R3" s="35" t="s">
        <v>40</v>
      </c>
      <c r="S3" s="37">
        <v>3</v>
      </c>
      <c r="T3" s="91" t="s">
        <v>89</v>
      </c>
      <c r="U3" s="91">
        <v>4</v>
      </c>
      <c r="V3" s="42" t="s">
        <v>39</v>
      </c>
      <c r="W3" s="37">
        <v>2</v>
      </c>
      <c r="X3" s="91" t="s">
        <v>89</v>
      </c>
      <c r="Y3" s="102">
        <v>0</v>
      </c>
      <c r="Z3" s="42" t="s">
        <v>39</v>
      </c>
      <c r="AA3" s="37">
        <v>3</v>
      </c>
      <c r="AB3" s="91" t="s">
        <v>89</v>
      </c>
      <c r="AC3" s="102">
        <v>1</v>
      </c>
      <c r="AH3" s="88" t="s">
        <v>7</v>
      </c>
    </row>
    <row r="4" spans="1:34" s="82" customFormat="1" ht="10.9" customHeight="1">
      <c r="A4" s="95">
        <v>1</v>
      </c>
      <c r="B4" s="418"/>
      <c r="C4" s="411"/>
      <c r="D4" s="411"/>
      <c r="E4" s="412"/>
      <c r="F4" s="429" t="s">
        <v>108</v>
      </c>
      <c r="G4" s="430"/>
      <c r="H4" s="430"/>
      <c r="I4" s="431"/>
      <c r="J4" s="415" t="s">
        <v>138</v>
      </c>
      <c r="K4" s="422"/>
      <c r="L4" s="422"/>
      <c r="M4" s="423"/>
      <c r="N4" s="415" t="s">
        <v>104</v>
      </c>
      <c r="O4" s="422"/>
      <c r="P4" s="422"/>
      <c r="Q4" s="423"/>
      <c r="R4" s="415" t="s">
        <v>110</v>
      </c>
      <c r="S4" s="422"/>
      <c r="T4" s="422"/>
      <c r="U4" s="423"/>
      <c r="V4" s="415" t="s">
        <v>112</v>
      </c>
      <c r="W4" s="422"/>
      <c r="X4" s="422"/>
      <c r="Y4" s="423"/>
      <c r="Z4" s="415" t="s">
        <v>101</v>
      </c>
      <c r="AA4" s="422"/>
      <c r="AB4" s="422"/>
      <c r="AC4" s="423"/>
      <c r="AH4" s="82" t="s">
        <v>8</v>
      </c>
    </row>
    <row r="5" spans="1:34" s="82" customFormat="1" ht="10.9" customHeight="1" thickBot="1">
      <c r="A5" s="420" t="str">
        <f>B2</f>
        <v>塩釜NTFCヴィーゼ</v>
      </c>
      <c r="B5" s="426"/>
      <c r="C5" s="427"/>
      <c r="D5" s="427"/>
      <c r="E5" s="428"/>
      <c r="F5" s="155" t="s">
        <v>99</v>
      </c>
      <c r="G5" s="156"/>
      <c r="H5" s="156"/>
      <c r="I5" s="157"/>
      <c r="J5" s="155" t="s">
        <v>99</v>
      </c>
      <c r="K5" s="156"/>
      <c r="L5" s="156"/>
      <c r="M5" s="157"/>
      <c r="N5" s="158" t="s">
        <v>23</v>
      </c>
      <c r="O5" s="159"/>
      <c r="P5" s="159"/>
      <c r="Q5" s="160"/>
      <c r="R5" s="155" t="s">
        <v>15</v>
      </c>
      <c r="S5" s="156"/>
      <c r="T5" s="156"/>
      <c r="U5" s="157"/>
      <c r="V5" s="155" t="s">
        <v>21</v>
      </c>
      <c r="W5" s="156"/>
      <c r="X5" s="156"/>
      <c r="Y5" s="157"/>
      <c r="Z5" s="155" t="s">
        <v>23</v>
      </c>
      <c r="AA5" s="156"/>
      <c r="AB5" s="156"/>
      <c r="AC5" s="157"/>
      <c r="AH5" s="82" t="s">
        <v>9</v>
      </c>
    </row>
    <row r="6" spans="1:34" ht="10.9" customHeight="1">
      <c r="A6" s="420"/>
      <c r="B6" s="92"/>
      <c r="C6" s="93"/>
      <c r="D6" s="93"/>
      <c r="E6" s="94"/>
      <c r="F6" s="42"/>
      <c r="G6" s="37"/>
      <c r="H6" s="91" t="s">
        <v>89</v>
      </c>
      <c r="I6" s="102"/>
      <c r="J6" s="35"/>
      <c r="K6" s="37"/>
      <c r="L6" s="91" t="s">
        <v>89</v>
      </c>
      <c r="M6" s="91"/>
      <c r="N6" s="42"/>
      <c r="O6" s="37"/>
      <c r="P6" s="91" t="s">
        <v>89</v>
      </c>
      <c r="Q6" s="102"/>
      <c r="R6" s="35" t="s">
        <v>39</v>
      </c>
      <c r="S6" s="37">
        <v>3</v>
      </c>
      <c r="T6" s="91" t="s">
        <v>89</v>
      </c>
      <c r="U6" s="91">
        <v>1</v>
      </c>
      <c r="V6" s="42" t="s">
        <v>40</v>
      </c>
      <c r="W6" s="37">
        <v>1</v>
      </c>
      <c r="X6" s="91" t="s">
        <v>89</v>
      </c>
      <c r="Y6" s="102">
        <v>3</v>
      </c>
      <c r="Z6" s="42" t="s">
        <v>39</v>
      </c>
      <c r="AA6" s="37">
        <v>4</v>
      </c>
      <c r="AB6" s="91" t="s">
        <v>89</v>
      </c>
      <c r="AC6" s="102">
        <v>1</v>
      </c>
    </row>
    <row r="7" spans="1:34" s="82" customFormat="1" ht="10.9" customHeight="1">
      <c r="A7" s="96">
        <v>2</v>
      </c>
      <c r="B7" s="410"/>
      <c r="C7" s="421"/>
      <c r="D7" s="421"/>
      <c r="E7" s="419"/>
      <c r="F7" s="253" t="s">
        <v>137</v>
      </c>
      <c r="G7" s="251"/>
      <c r="H7" s="251"/>
      <c r="I7" s="254"/>
      <c r="J7" s="250" t="s">
        <v>134</v>
      </c>
      <c r="K7" s="251"/>
      <c r="L7" s="251"/>
      <c r="M7" s="252"/>
      <c r="N7" s="253" t="s">
        <v>131</v>
      </c>
      <c r="O7" s="251"/>
      <c r="P7" s="251"/>
      <c r="Q7" s="254"/>
      <c r="R7" s="250" t="s">
        <v>129</v>
      </c>
      <c r="S7" s="251"/>
      <c r="T7" s="251"/>
      <c r="U7" s="252"/>
      <c r="V7" s="253" t="s">
        <v>124</v>
      </c>
      <c r="W7" s="251"/>
      <c r="X7" s="251"/>
      <c r="Y7" s="254"/>
      <c r="Z7" s="253" t="s">
        <v>116</v>
      </c>
      <c r="AA7" s="251"/>
      <c r="AB7" s="251"/>
      <c r="AC7" s="254"/>
    </row>
    <row r="8" spans="1:34" s="82" customFormat="1" ht="10.9" customHeight="1" thickBot="1">
      <c r="A8" s="84"/>
      <c r="B8" s="426"/>
      <c r="C8" s="427"/>
      <c r="D8" s="427"/>
      <c r="E8" s="428"/>
      <c r="F8" s="155" t="s">
        <v>99</v>
      </c>
      <c r="G8" s="156"/>
      <c r="H8" s="156"/>
      <c r="I8" s="157"/>
      <c r="J8" s="184" t="s">
        <v>22</v>
      </c>
      <c r="K8" s="185"/>
      <c r="L8" s="185"/>
      <c r="M8" s="186"/>
      <c r="N8" s="187" t="s">
        <v>38</v>
      </c>
      <c r="O8" s="185"/>
      <c r="P8" s="185"/>
      <c r="Q8" s="188"/>
      <c r="R8" s="227" t="s">
        <v>99</v>
      </c>
      <c r="S8" s="225"/>
      <c r="T8" s="225"/>
      <c r="U8" s="228"/>
      <c r="V8" s="155" t="s">
        <v>99</v>
      </c>
      <c r="W8" s="156"/>
      <c r="X8" s="156"/>
      <c r="Y8" s="157"/>
      <c r="Z8" s="155" t="s">
        <v>20</v>
      </c>
      <c r="AA8" s="156"/>
      <c r="AB8" s="156"/>
      <c r="AC8" s="157"/>
    </row>
    <row r="9" spans="1:34" ht="10.9" customHeight="1">
      <c r="A9" s="83"/>
      <c r="B9" s="35" t="s">
        <v>40</v>
      </c>
      <c r="C9" s="37">
        <v>0</v>
      </c>
      <c r="D9" s="91" t="s">
        <v>89</v>
      </c>
      <c r="E9" s="91">
        <v>2</v>
      </c>
      <c r="F9" s="92"/>
      <c r="G9" s="93"/>
      <c r="H9" s="93"/>
      <c r="I9" s="94"/>
      <c r="J9" s="35" t="s">
        <v>41</v>
      </c>
      <c r="K9" s="37">
        <v>1</v>
      </c>
      <c r="L9" s="91" t="s">
        <v>89</v>
      </c>
      <c r="M9" s="91">
        <v>1</v>
      </c>
      <c r="N9" s="42" t="s">
        <v>40</v>
      </c>
      <c r="O9" s="37">
        <v>0</v>
      </c>
      <c r="P9" s="91" t="s">
        <v>89</v>
      </c>
      <c r="Q9" s="102">
        <v>2</v>
      </c>
      <c r="R9" s="35" t="s">
        <v>39</v>
      </c>
      <c r="S9" s="37">
        <v>2</v>
      </c>
      <c r="T9" s="91" t="s">
        <v>89</v>
      </c>
      <c r="U9" s="91">
        <v>1</v>
      </c>
      <c r="V9" s="42" t="s">
        <v>39</v>
      </c>
      <c r="W9" s="37">
        <v>4</v>
      </c>
      <c r="X9" s="91" t="s">
        <v>89</v>
      </c>
      <c r="Y9" s="102">
        <v>1</v>
      </c>
      <c r="Z9" s="42" t="s">
        <v>40</v>
      </c>
      <c r="AA9" s="37">
        <v>1</v>
      </c>
      <c r="AB9" s="91" t="s">
        <v>89</v>
      </c>
      <c r="AC9" s="102">
        <v>2</v>
      </c>
    </row>
    <row r="10" spans="1:34" s="82" customFormat="1" ht="10.9" customHeight="1">
      <c r="A10" s="96">
        <v>1</v>
      </c>
      <c r="B10" s="425" t="s">
        <v>108</v>
      </c>
      <c r="C10" s="416"/>
      <c r="D10" s="416"/>
      <c r="E10" s="417"/>
      <c r="F10" s="418"/>
      <c r="G10" s="411"/>
      <c r="H10" s="411"/>
      <c r="I10" s="419"/>
      <c r="J10" s="415" t="s">
        <v>107</v>
      </c>
      <c r="K10" s="422"/>
      <c r="L10" s="422"/>
      <c r="M10" s="423"/>
      <c r="N10" s="415" t="s">
        <v>142</v>
      </c>
      <c r="O10" s="422"/>
      <c r="P10" s="422"/>
      <c r="Q10" s="423"/>
      <c r="R10" s="415" t="s">
        <v>105</v>
      </c>
      <c r="S10" s="422"/>
      <c r="T10" s="422"/>
      <c r="U10" s="423"/>
      <c r="V10" s="415" t="s">
        <v>102</v>
      </c>
      <c r="W10" s="422"/>
      <c r="X10" s="422"/>
      <c r="Y10" s="423"/>
      <c r="Z10" s="415" t="s">
        <v>119</v>
      </c>
      <c r="AA10" s="422"/>
      <c r="AB10" s="422"/>
      <c r="AC10" s="423"/>
    </row>
    <row r="11" spans="1:34" s="82" customFormat="1" ht="10.9" customHeight="1" thickBot="1">
      <c r="A11" s="420" t="str">
        <f>F2</f>
        <v>KEMONO IN 槻木</v>
      </c>
      <c r="B11" s="155" t="s">
        <v>99</v>
      </c>
      <c r="C11" s="156"/>
      <c r="D11" s="156"/>
      <c r="E11" s="157"/>
      <c r="F11" s="407"/>
      <c r="G11" s="408"/>
      <c r="H11" s="408"/>
      <c r="I11" s="409"/>
      <c r="J11" s="155" t="s">
        <v>99</v>
      </c>
      <c r="K11" s="156"/>
      <c r="L11" s="156"/>
      <c r="M11" s="157"/>
      <c r="N11" s="155" t="s">
        <v>99</v>
      </c>
      <c r="O11" s="156"/>
      <c r="P11" s="156"/>
      <c r="Q11" s="157"/>
      <c r="R11" s="155" t="s">
        <v>23</v>
      </c>
      <c r="S11" s="156"/>
      <c r="T11" s="156"/>
      <c r="U11" s="157"/>
      <c r="V11" s="155" t="s">
        <v>99</v>
      </c>
      <c r="W11" s="156"/>
      <c r="X11" s="156"/>
      <c r="Y11" s="157"/>
      <c r="Z11" s="158" t="s">
        <v>99</v>
      </c>
      <c r="AA11" s="159"/>
      <c r="AB11" s="159"/>
      <c r="AC11" s="160"/>
    </row>
    <row r="12" spans="1:34" ht="10.9" customHeight="1">
      <c r="A12" s="420"/>
      <c r="B12" s="35"/>
      <c r="C12" s="37"/>
      <c r="D12" s="91" t="s">
        <v>89</v>
      </c>
      <c r="E12" s="91"/>
      <c r="F12" s="92"/>
      <c r="G12" s="93"/>
      <c r="H12" s="93"/>
      <c r="I12" s="94"/>
      <c r="J12" s="35" t="s">
        <v>41</v>
      </c>
      <c r="K12" s="37">
        <v>0</v>
      </c>
      <c r="L12" s="91" t="s">
        <v>89</v>
      </c>
      <c r="M12" s="91">
        <v>0</v>
      </c>
      <c r="N12" s="42" t="s">
        <v>40</v>
      </c>
      <c r="O12" s="37">
        <v>1</v>
      </c>
      <c r="P12" s="91" t="s">
        <v>89</v>
      </c>
      <c r="Q12" s="102">
        <v>2</v>
      </c>
      <c r="R12" s="35" t="s">
        <v>40</v>
      </c>
      <c r="S12" s="37">
        <v>0</v>
      </c>
      <c r="T12" s="91" t="s">
        <v>89</v>
      </c>
      <c r="U12" s="91">
        <v>5</v>
      </c>
      <c r="V12" s="42" t="s">
        <v>40</v>
      </c>
      <c r="W12" s="37">
        <v>0</v>
      </c>
      <c r="X12" s="91" t="s">
        <v>89</v>
      </c>
      <c r="Y12" s="102">
        <v>1</v>
      </c>
      <c r="Z12" s="42" t="s">
        <v>41</v>
      </c>
      <c r="AA12" s="37">
        <v>3</v>
      </c>
      <c r="AB12" s="91" t="s">
        <v>89</v>
      </c>
      <c r="AC12" s="102">
        <v>3</v>
      </c>
    </row>
    <row r="13" spans="1:34" s="82" customFormat="1" ht="10.9" customHeight="1">
      <c r="A13" s="96">
        <v>2</v>
      </c>
      <c r="B13" s="415" t="s">
        <v>137</v>
      </c>
      <c r="C13" s="416"/>
      <c r="D13" s="416"/>
      <c r="E13" s="417"/>
      <c r="F13" s="418"/>
      <c r="G13" s="411"/>
      <c r="H13" s="411"/>
      <c r="I13" s="419"/>
      <c r="J13" s="250" t="s">
        <v>117</v>
      </c>
      <c r="K13" s="251"/>
      <c r="L13" s="251"/>
      <c r="M13" s="252"/>
      <c r="N13" s="253" t="s">
        <v>141</v>
      </c>
      <c r="O13" s="251"/>
      <c r="P13" s="251"/>
      <c r="Q13" s="254"/>
      <c r="R13" s="250" t="s">
        <v>122</v>
      </c>
      <c r="S13" s="251"/>
      <c r="T13" s="251"/>
      <c r="U13" s="252"/>
      <c r="V13" s="253" t="s">
        <v>127</v>
      </c>
      <c r="W13" s="251"/>
      <c r="X13" s="251"/>
      <c r="Y13" s="254"/>
      <c r="Z13" s="253" t="s">
        <v>125</v>
      </c>
      <c r="AA13" s="251"/>
      <c r="AB13" s="251"/>
      <c r="AC13" s="254"/>
    </row>
    <row r="14" spans="1:34" s="82" customFormat="1" ht="10.9" customHeight="1" thickBot="1">
      <c r="A14" s="85"/>
      <c r="B14" s="158" t="s">
        <v>99</v>
      </c>
      <c r="C14" s="159"/>
      <c r="D14" s="159"/>
      <c r="E14" s="160"/>
      <c r="F14" s="407"/>
      <c r="G14" s="408"/>
      <c r="H14" s="408"/>
      <c r="I14" s="409"/>
      <c r="J14" s="155" t="s">
        <v>23</v>
      </c>
      <c r="K14" s="156"/>
      <c r="L14" s="156"/>
      <c r="M14" s="157"/>
      <c r="N14" s="155" t="s">
        <v>38</v>
      </c>
      <c r="O14" s="156"/>
      <c r="P14" s="156"/>
      <c r="Q14" s="157"/>
      <c r="R14" s="155" t="s">
        <v>21</v>
      </c>
      <c r="S14" s="156"/>
      <c r="T14" s="156"/>
      <c r="U14" s="157"/>
      <c r="V14" s="155" t="s">
        <v>99</v>
      </c>
      <c r="W14" s="156"/>
      <c r="X14" s="156"/>
      <c r="Y14" s="157"/>
      <c r="Z14" s="155" t="s">
        <v>12</v>
      </c>
      <c r="AA14" s="156"/>
      <c r="AB14" s="156"/>
      <c r="AC14" s="157"/>
    </row>
    <row r="15" spans="1:34" ht="10.9" customHeight="1">
      <c r="A15" s="86"/>
      <c r="B15" s="55"/>
      <c r="C15" s="90"/>
      <c r="D15" s="91" t="s">
        <v>89</v>
      </c>
      <c r="E15" s="100"/>
      <c r="F15" s="51" t="s">
        <v>41</v>
      </c>
      <c r="G15" s="90">
        <v>1</v>
      </c>
      <c r="H15" s="91" t="s">
        <v>89</v>
      </c>
      <c r="I15" s="103">
        <v>1</v>
      </c>
      <c r="J15" s="92"/>
      <c r="K15" s="93"/>
      <c r="L15" s="93"/>
      <c r="M15" s="94"/>
      <c r="N15" s="51" t="s">
        <v>39</v>
      </c>
      <c r="O15" s="90">
        <v>2</v>
      </c>
      <c r="P15" s="91" t="s">
        <v>89</v>
      </c>
      <c r="Q15" s="103">
        <v>1</v>
      </c>
      <c r="R15" s="55" t="s">
        <v>40</v>
      </c>
      <c r="S15" s="90">
        <v>0</v>
      </c>
      <c r="T15" s="91" t="s">
        <v>89</v>
      </c>
      <c r="U15" s="100">
        <v>3</v>
      </c>
      <c r="V15" s="51" t="s">
        <v>41</v>
      </c>
      <c r="W15" s="90">
        <v>2</v>
      </c>
      <c r="X15" s="91" t="s">
        <v>89</v>
      </c>
      <c r="Y15" s="103">
        <v>2</v>
      </c>
      <c r="Z15" s="51" t="s">
        <v>41</v>
      </c>
      <c r="AA15" s="90">
        <v>3</v>
      </c>
      <c r="AB15" s="91" t="s">
        <v>89</v>
      </c>
      <c r="AC15" s="103">
        <v>3</v>
      </c>
    </row>
    <row r="16" spans="1:34" s="82" customFormat="1" ht="10.9" customHeight="1">
      <c r="A16" s="96">
        <v>1</v>
      </c>
      <c r="B16" s="415" t="s">
        <v>138</v>
      </c>
      <c r="C16" s="416"/>
      <c r="D16" s="416"/>
      <c r="E16" s="417"/>
      <c r="F16" s="415" t="s">
        <v>107</v>
      </c>
      <c r="G16" s="416"/>
      <c r="H16" s="416"/>
      <c r="I16" s="417"/>
      <c r="J16" s="410"/>
      <c r="K16" s="411"/>
      <c r="L16" s="411"/>
      <c r="M16" s="412"/>
      <c r="N16" s="264" t="s">
        <v>111</v>
      </c>
      <c r="O16" s="265"/>
      <c r="P16" s="265"/>
      <c r="Q16" s="266"/>
      <c r="R16" s="250" t="s">
        <v>103</v>
      </c>
      <c r="S16" s="251"/>
      <c r="T16" s="251"/>
      <c r="U16" s="252"/>
      <c r="V16" s="253" t="s">
        <v>114</v>
      </c>
      <c r="W16" s="251"/>
      <c r="X16" s="251"/>
      <c r="Y16" s="254"/>
      <c r="Z16" s="253" t="s">
        <v>121</v>
      </c>
      <c r="AA16" s="251"/>
      <c r="AB16" s="251"/>
      <c r="AC16" s="254"/>
    </row>
    <row r="17" spans="1:29" s="82" customFormat="1" ht="10.9" customHeight="1" thickBot="1">
      <c r="A17" s="420" t="str">
        <f>J2</f>
        <v>七郷クラブ</v>
      </c>
      <c r="B17" s="155" t="s">
        <v>99</v>
      </c>
      <c r="C17" s="156"/>
      <c r="D17" s="156"/>
      <c r="E17" s="157"/>
      <c r="F17" s="155" t="s">
        <v>99</v>
      </c>
      <c r="G17" s="156"/>
      <c r="H17" s="156"/>
      <c r="I17" s="157"/>
      <c r="J17" s="407"/>
      <c r="K17" s="408"/>
      <c r="L17" s="408"/>
      <c r="M17" s="409"/>
      <c r="N17" s="155" t="s">
        <v>15</v>
      </c>
      <c r="O17" s="156"/>
      <c r="P17" s="156"/>
      <c r="Q17" s="157"/>
      <c r="R17" s="155" t="s">
        <v>99</v>
      </c>
      <c r="S17" s="156"/>
      <c r="T17" s="156"/>
      <c r="U17" s="157"/>
      <c r="V17" s="197" t="s">
        <v>99</v>
      </c>
      <c r="W17" s="195"/>
      <c r="X17" s="195"/>
      <c r="Y17" s="198"/>
      <c r="Z17" s="155" t="s">
        <v>21</v>
      </c>
      <c r="AA17" s="156"/>
      <c r="AB17" s="156"/>
      <c r="AC17" s="157"/>
    </row>
    <row r="18" spans="1:29" ht="10.9" customHeight="1">
      <c r="A18" s="420"/>
      <c r="B18" s="55"/>
      <c r="C18" s="90"/>
      <c r="D18" s="91" t="s">
        <v>89</v>
      </c>
      <c r="E18" s="100"/>
      <c r="F18" s="51" t="s">
        <v>41</v>
      </c>
      <c r="G18" s="90">
        <v>0</v>
      </c>
      <c r="H18" s="91" t="s">
        <v>89</v>
      </c>
      <c r="I18" s="103">
        <v>0</v>
      </c>
      <c r="J18" s="92"/>
      <c r="K18" s="93"/>
      <c r="L18" s="93"/>
      <c r="M18" s="94"/>
      <c r="N18" s="51" t="s">
        <v>39</v>
      </c>
      <c r="O18" s="90">
        <v>1</v>
      </c>
      <c r="P18" s="91" t="s">
        <v>89</v>
      </c>
      <c r="Q18" s="103">
        <v>0</v>
      </c>
      <c r="R18" s="55" t="s">
        <v>40</v>
      </c>
      <c r="S18" s="90">
        <v>0</v>
      </c>
      <c r="T18" s="91" t="s">
        <v>89</v>
      </c>
      <c r="U18" s="100">
        <v>5</v>
      </c>
      <c r="V18" s="51" t="s">
        <v>40</v>
      </c>
      <c r="W18" s="90">
        <v>0</v>
      </c>
      <c r="X18" s="91" t="s">
        <v>89</v>
      </c>
      <c r="Y18" s="103">
        <v>4</v>
      </c>
      <c r="Z18" s="51"/>
      <c r="AA18" s="90"/>
      <c r="AB18" s="91" t="s">
        <v>89</v>
      </c>
      <c r="AC18" s="103"/>
    </row>
    <row r="19" spans="1:29" s="82" customFormat="1" ht="10.9" customHeight="1">
      <c r="A19" s="96">
        <v>2</v>
      </c>
      <c r="B19" s="210" t="s">
        <v>134</v>
      </c>
      <c r="C19" s="211"/>
      <c r="D19" s="211"/>
      <c r="E19" s="212"/>
      <c r="F19" s="267" t="s">
        <v>117</v>
      </c>
      <c r="G19" s="211"/>
      <c r="H19" s="211"/>
      <c r="I19" s="214"/>
      <c r="J19" s="410"/>
      <c r="K19" s="421"/>
      <c r="L19" s="421"/>
      <c r="M19" s="419"/>
      <c r="N19" s="415" t="s">
        <v>140</v>
      </c>
      <c r="O19" s="422"/>
      <c r="P19" s="422"/>
      <c r="Q19" s="423"/>
      <c r="R19" s="415" t="s">
        <v>120</v>
      </c>
      <c r="S19" s="422"/>
      <c r="T19" s="422"/>
      <c r="U19" s="423"/>
      <c r="V19" s="415" t="s">
        <v>130</v>
      </c>
      <c r="W19" s="422"/>
      <c r="X19" s="422"/>
      <c r="Y19" s="423"/>
      <c r="Z19" s="415" t="s">
        <v>132</v>
      </c>
      <c r="AA19" s="422"/>
      <c r="AB19" s="422"/>
      <c r="AC19" s="423"/>
    </row>
    <row r="20" spans="1:29" s="82" customFormat="1" ht="10.9" customHeight="1" thickBot="1">
      <c r="A20" s="85"/>
      <c r="B20" s="194" t="s">
        <v>22</v>
      </c>
      <c r="C20" s="195"/>
      <c r="D20" s="195"/>
      <c r="E20" s="196"/>
      <c r="F20" s="235" t="s">
        <v>23</v>
      </c>
      <c r="G20" s="236"/>
      <c r="H20" s="236"/>
      <c r="I20" s="237"/>
      <c r="J20" s="407"/>
      <c r="K20" s="408"/>
      <c r="L20" s="408"/>
      <c r="M20" s="409"/>
      <c r="N20" s="155"/>
      <c r="O20" s="156"/>
      <c r="P20" s="156"/>
      <c r="Q20" s="157"/>
      <c r="R20" s="155" t="s">
        <v>99</v>
      </c>
      <c r="S20" s="156"/>
      <c r="T20" s="156"/>
      <c r="U20" s="157"/>
      <c r="V20" s="155" t="s">
        <v>99</v>
      </c>
      <c r="W20" s="156"/>
      <c r="X20" s="156"/>
      <c r="Y20" s="157"/>
      <c r="Z20" s="158" t="s">
        <v>38</v>
      </c>
      <c r="AA20" s="159"/>
      <c r="AB20" s="159"/>
      <c r="AC20" s="160"/>
    </row>
    <row r="21" spans="1:29" ht="10.9" customHeight="1">
      <c r="A21" s="86"/>
      <c r="B21" s="42" t="s">
        <v>40</v>
      </c>
      <c r="C21" s="37">
        <v>0</v>
      </c>
      <c r="D21" s="91" t="s">
        <v>89</v>
      </c>
      <c r="E21" s="91">
        <v>6</v>
      </c>
      <c r="F21" s="42" t="s">
        <v>39</v>
      </c>
      <c r="G21" s="37">
        <v>2</v>
      </c>
      <c r="H21" s="91" t="s">
        <v>89</v>
      </c>
      <c r="I21" s="102">
        <v>0</v>
      </c>
      <c r="J21" s="35" t="s">
        <v>40</v>
      </c>
      <c r="K21" s="37">
        <v>1</v>
      </c>
      <c r="L21" s="91" t="s">
        <v>89</v>
      </c>
      <c r="M21" s="91">
        <v>2</v>
      </c>
      <c r="N21" s="92"/>
      <c r="O21" s="93"/>
      <c r="P21" s="93"/>
      <c r="Q21" s="94"/>
      <c r="R21" s="35" t="s">
        <v>39</v>
      </c>
      <c r="S21" s="37">
        <v>2</v>
      </c>
      <c r="T21" s="91" t="s">
        <v>89</v>
      </c>
      <c r="U21" s="91">
        <v>1</v>
      </c>
      <c r="V21" s="42" t="s">
        <v>41</v>
      </c>
      <c r="W21" s="37">
        <v>1</v>
      </c>
      <c r="X21" s="91" t="s">
        <v>89</v>
      </c>
      <c r="Y21" s="102">
        <v>1</v>
      </c>
      <c r="Z21" s="42" t="s">
        <v>39</v>
      </c>
      <c r="AA21" s="37">
        <v>3</v>
      </c>
      <c r="AB21" s="91" t="s">
        <v>89</v>
      </c>
      <c r="AC21" s="102">
        <v>2</v>
      </c>
    </row>
    <row r="22" spans="1:29" s="82" customFormat="1" ht="10.9" customHeight="1">
      <c r="A22" s="96">
        <v>1</v>
      </c>
      <c r="B22" s="253" t="s">
        <v>104</v>
      </c>
      <c r="C22" s="192"/>
      <c r="D22" s="192"/>
      <c r="E22" s="193"/>
      <c r="F22" s="253" t="s">
        <v>142</v>
      </c>
      <c r="G22" s="192"/>
      <c r="H22" s="192"/>
      <c r="I22" s="203"/>
      <c r="J22" s="250" t="s">
        <v>111</v>
      </c>
      <c r="K22" s="192"/>
      <c r="L22" s="192"/>
      <c r="M22" s="193"/>
      <c r="N22" s="418"/>
      <c r="O22" s="411"/>
      <c r="P22" s="411"/>
      <c r="Q22" s="419"/>
      <c r="R22" s="250" t="s">
        <v>109</v>
      </c>
      <c r="S22" s="251"/>
      <c r="T22" s="251"/>
      <c r="U22" s="252"/>
      <c r="V22" s="253" t="s">
        <v>115</v>
      </c>
      <c r="W22" s="251"/>
      <c r="X22" s="251"/>
      <c r="Y22" s="254"/>
      <c r="Z22" s="253" t="s">
        <v>113</v>
      </c>
      <c r="AA22" s="251"/>
      <c r="AB22" s="251"/>
      <c r="AC22" s="254"/>
    </row>
    <row r="23" spans="1:29" s="82" customFormat="1" ht="10.9" customHeight="1" thickBot="1">
      <c r="A23" s="424" t="str">
        <f>N2</f>
        <v>東北クラブ</v>
      </c>
      <c r="B23" s="155" t="s">
        <v>23</v>
      </c>
      <c r="C23" s="156"/>
      <c r="D23" s="156"/>
      <c r="E23" s="157"/>
      <c r="F23" s="187" t="s">
        <v>99</v>
      </c>
      <c r="G23" s="185"/>
      <c r="H23" s="185"/>
      <c r="I23" s="188"/>
      <c r="J23" s="184" t="s">
        <v>15</v>
      </c>
      <c r="K23" s="185"/>
      <c r="L23" s="185"/>
      <c r="M23" s="186"/>
      <c r="N23" s="407"/>
      <c r="O23" s="408"/>
      <c r="P23" s="408"/>
      <c r="Q23" s="409"/>
      <c r="R23" s="155" t="s">
        <v>21</v>
      </c>
      <c r="S23" s="156"/>
      <c r="T23" s="156"/>
      <c r="U23" s="157"/>
      <c r="V23" s="155" t="s">
        <v>20</v>
      </c>
      <c r="W23" s="156"/>
      <c r="X23" s="156"/>
      <c r="Y23" s="157"/>
      <c r="Z23" s="155" t="s">
        <v>21</v>
      </c>
      <c r="AA23" s="156"/>
      <c r="AB23" s="156"/>
      <c r="AC23" s="157"/>
    </row>
    <row r="24" spans="1:29" ht="10.9" customHeight="1">
      <c r="A24" s="424"/>
      <c r="B24" s="60"/>
      <c r="C24" s="59"/>
      <c r="D24" s="91" t="s">
        <v>89</v>
      </c>
      <c r="E24" s="101"/>
      <c r="F24" s="60" t="s">
        <v>39</v>
      </c>
      <c r="G24" s="59">
        <v>2</v>
      </c>
      <c r="H24" s="91" t="s">
        <v>89</v>
      </c>
      <c r="I24" s="104">
        <v>1</v>
      </c>
      <c r="J24" s="57" t="s">
        <v>40</v>
      </c>
      <c r="K24" s="59">
        <v>0</v>
      </c>
      <c r="L24" s="91" t="s">
        <v>89</v>
      </c>
      <c r="M24" s="101">
        <v>1</v>
      </c>
      <c r="N24" s="92"/>
      <c r="O24" s="93"/>
      <c r="P24" s="93"/>
      <c r="Q24" s="94"/>
      <c r="R24" s="57"/>
      <c r="S24" s="59"/>
      <c r="T24" s="91" t="s">
        <v>89</v>
      </c>
      <c r="U24" s="101"/>
      <c r="V24" s="60" t="s">
        <v>39</v>
      </c>
      <c r="W24" s="59">
        <v>4</v>
      </c>
      <c r="X24" s="91" t="s">
        <v>89</v>
      </c>
      <c r="Y24" s="104">
        <v>3</v>
      </c>
      <c r="Z24" s="60" t="s">
        <v>40</v>
      </c>
      <c r="AA24" s="59">
        <v>0</v>
      </c>
      <c r="AB24" s="91" t="s">
        <v>89</v>
      </c>
      <c r="AC24" s="104">
        <v>1</v>
      </c>
    </row>
    <row r="25" spans="1:29" s="82" customFormat="1" ht="10.9" customHeight="1">
      <c r="A25" s="96">
        <v>2</v>
      </c>
      <c r="B25" s="253" t="s">
        <v>131</v>
      </c>
      <c r="C25" s="192"/>
      <c r="D25" s="192"/>
      <c r="E25" s="193"/>
      <c r="F25" s="253" t="s">
        <v>141</v>
      </c>
      <c r="G25" s="192"/>
      <c r="H25" s="192"/>
      <c r="I25" s="203"/>
      <c r="J25" s="250" t="s">
        <v>140</v>
      </c>
      <c r="K25" s="192"/>
      <c r="L25" s="192"/>
      <c r="M25" s="193"/>
      <c r="N25" s="418"/>
      <c r="O25" s="411"/>
      <c r="P25" s="411"/>
      <c r="Q25" s="419"/>
      <c r="R25" s="250" t="s">
        <v>135</v>
      </c>
      <c r="S25" s="251"/>
      <c r="T25" s="251"/>
      <c r="U25" s="252"/>
      <c r="V25" s="253" t="s">
        <v>128</v>
      </c>
      <c r="W25" s="251"/>
      <c r="X25" s="251"/>
      <c r="Y25" s="254"/>
      <c r="Z25" s="253" t="s">
        <v>123</v>
      </c>
      <c r="AA25" s="251"/>
      <c r="AB25" s="251"/>
      <c r="AC25" s="254"/>
    </row>
    <row r="26" spans="1:29" s="82" customFormat="1" ht="10.9" customHeight="1" thickBot="1">
      <c r="A26" s="106"/>
      <c r="B26" s="197" t="s">
        <v>38</v>
      </c>
      <c r="C26" s="195"/>
      <c r="D26" s="195"/>
      <c r="E26" s="196"/>
      <c r="F26" s="197" t="s">
        <v>38</v>
      </c>
      <c r="G26" s="195"/>
      <c r="H26" s="195"/>
      <c r="I26" s="198"/>
      <c r="J26" s="194"/>
      <c r="K26" s="195"/>
      <c r="L26" s="195"/>
      <c r="M26" s="196"/>
      <c r="N26" s="407"/>
      <c r="O26" s="408"/>
      <c r="P26" s="408"/>
      <c r="Q26" s="409"/>
      <c r="R26" s="155" t="s">
        <v>22</v>
      </c>
      <c r="S26" s="156"/>
      <c r="T26" s="156"/>
      <c r="U26" s="157"/>
      <c r="V26" s="155" t="s">
        <v>22</v>
      </c>
      <c r="W26" s="156"/>
      <c r="X26" s="156"/>
      <c r="Y26" s="157"/>
      <c r="Z26" s="155" t="s">
        <v>99</v>
      </c>
      <c r="AA26" s="156"/>
      <c r="AB26" s="156"/>
      <c r="AC26" s="157"/>
    </row>
    <row r="27" spans="1:29" ht="10.9" customHeight="1">
      <c r="A27" s="86"/>
      <c r="B27" s="55" t="s">
        <v>39</v>
      </c>
      <c r="C27" s="90">
        <v>4</v>
      </c>
      <c r="D27" s="91" t="s">
        <v>89</v>
      </c>
      <c r="E27" s="100">
        <v>3</v>
      </c>
      <c r="F27" s="51" t="s">
        <v>40</v>
      </c>
      <c r="G27" s="90">
        <v>1</v>
      </c>
      <c r="H27" s="91" t="s">
        <v>89</v>
      </c>
      <c r="I27" s="103">
        <v>2</v>
      </c>
      <c r="J27" s="55" t="s">
        <v>39</v>
      </c>
      <c r="K27" s="90">
        <v>3</v>
      </c>
      <c r="L27" s="91" t="s">
        <v>89</v>
      </c>
      <c r="M27" s="100">
        <v>0</v>
      </c>
      <c r="N27" s="51" t="s">
        <v>40</v>
      </c>
      <c r="O27" s="90">
        <v>1</v>
      </c>
      <c r="P27" s="91" t="s">
        <v>89</v>
      </c>
      <c r="Q27" s="103">
        <v>2</v>
      </c>
      <c r="R27" s="92"/>
      <c r="S27" s="93"/>
      <c r="T27" s="93"/>
      <c r="U27" s="94"/>
      <c r="V27" s="51" t="s">
        <v>39</v>
      </c>
      <c r="W27" s="90">
        <v>3</v>
      </c>
      <c r="X27" s="91" t="s">
        <v>89</v>
      </c>
      <c r="Y27" s="103">
        <v>1</v>
      </c>
      <c r="Z27" s="51" t="s">
        <v>39</v>
      </c>
      <c r="AA27" s="90">
        <v>7</v>
      </c>
      <c r="AB27" s="91" t="s">
        <v>89</v>
      </c>
      <c r="AC27" s="103">
        <v>3</v>
      </c>
    </row>
    <row r="28" spans="1:29" s="82" customFormat="1" ht="10.9" customHeight="1">
      <c r="A28" s="96">
        <v>1</v>
      </c>
      <c r="B28" s="415" t="s">
        <v>110</v>
      </c>
      <c r="C28" s="416"/>
      <c r="D28" s="416"/>
      <c r="E28" s="417"/>
      <c r="F28" s="415" t="s">
        <v>105</v>
      </c>
      <c r="G28" s="416"/>
      <c r="H28" s="416"/>
      <c r="I28" s="417"/>
      <c r="J28" s="415" t="s">
        <v>103</v>
      </c>
      <c r="K28" s="416"/>
      <c r="L28" s="416"/>
      <c r="M28" s="417"/>
      <c r="N28" s="415" t="s">
        <v>109</v>
      </c>
      <c r="O28" s="416"/>
      <c r="P28" s="416"/>
      <c r="Q28" s="417"/>
      <c r="R28" s="410"/>
      <c r="S28" s="411"/>
      <c r="T28" s="411"/>
      <c r="U28" s="412"/>
      <c r="V28" s="415" t="s">
        <v>118</v>
      </c>
      <c r="W28" s="422"/>
      <c r="X28" s="422"/>
      <c r="Y28" s="423"/>
      <c r="Z28" s="415" t="s">
        <v>126</v>
      </c>
      <c r="AA28" s="422"/>
      <c r="AB28" s="422"/>
      <c r="AC28" s="423"/>
    </row>
    <row r="29" spans="1:29" s="82" customFormat="1" ht="10.9" customHeight="1" thickBot="1">
      <c r="A29" s="420" t="str">
        <f>R2</f>
        <v>多賀城FC</v>
      </c>
      <c r="B29" s="155" t="s">
        <v>15</v>
      </c>
      <c r="C29" s="156"/>
      <c r="D29" s="156"/>
      <c r="E29" s="157"/>
      <c r="F29" s="158" t="s">
        <v>23</v>
      </c>
      <c r="G29" s="159"/>
      <c r="H29" s="159"/>
      <c r="I29" s="160"/>
      <c r="J29" s="155" t="s">
        <v>99</v>
      </c>
      <c r="K29" s="156"/>
      <c r="L29" s="156"/>
      <c r="M29" s="157"/>
      <c r="N29" s="155" t="s">
        <v>21</v>
      </c>
      <c r="O29" s="156"/>
      <c r="P29" s="156"/>
      <c r="Q29" s="157"/>
      <c r="R29" s="407"/>
      <c r="S29" s="408"/>
      <c r="T29" s="408"/>
      <c r="U29" s="409"/>
      <c r="V29" s="155" t="s">
        <v>38</v>
      </c>
      <c r="W29" s="156"/>
      <c r="X29" s="156"/>
      <c r="Y29" s="157"/>
      <c r="Z29" s="155" t="s">
        <v>99</v>
      </c>
      <c r="AA29" s="156"/>
      <c r="AB29" s="156"/>
      <c r="AC29" s="157"/>
    </row>
    <row r="30" spans="1:29" ht="10.9" customHeight="1">
      <c r="A30" s="420"/>
      <c r="B30" s="35" t="s">
        <v>40</v>
      </c>
      <c r="C30" s="37">
        <v>1</v>
      </c>
      <c r="D30" s="91" t="s">
        <v>89</v>
      </c>
      <c r="E30" s="91">
        <v>3</v>
      </c>
      <c r="F30" s="42" t="s">
        <v>39</v>
      </c>
      <c r="G30" s="37">
        <v>5</v>
      </c>
      <c r="H30" s="91" t="s">
        <v>89</v>
      </c>
      <c r="I30" s="102">
        <v>0</v>
      </c>
      <c r="J30" s="35" t="s">
        <v>39</v>
      </c>
      <c r="K30" s="37">
        <v>5</v>
      </c>
      <c r="L30" s="91" t="s">
        <v>89</v>
      </c>
      <c r="M30" s="91">
        <v>0</v>
      </c>
      <c r="N30" s="42"/>
      <c r="O30" s="37"/>
      <c r="P30" s="91" t="s">
        <v>89</v>
      </c>
      <c r="Q30" s="102"/>
      <c r="R30" s="92"/>
      <c r="S30" s="93"/>
      <c r="T30" s="93"/>
      <c r="U30" s="94"/>
      <c r="V30" s="42"/>
      <c r="W30" s="37"/>
      <c r="X30" s="91" t="s">
        <v>89</v>
      </c>
      <c r="Y30" s="102"/>
      <c r="Z30" s="42"/>
      <c r="AA30" s="37"/>
      <c r="AB30" s="91" t="s">
        <v>89</v>
      </c>
      <c r="AC30" s="102"/>
    </row>
    <row r="31" spans="1:29" s="82" customFormat="1" ht="10.9" customHeight="1">
      <c r="A31" s="96">
        <v>2</v>
      </c>
      <c r="B31" s="250" t="s">
        <v>129</v>
      </c>
      <c r="C31" s="192"/>
      <c r="D31" s="192"/>
      <c r="E31" s="193"/>
      <c r="F31" s="253" t="s">
        <v>122</v>
      </c>
      <c r="G31" s="192"/>
      <c r="H31" s="192"/>
      <c r="I31" s="203"/>
      <c r="J31" s="250" t="s">
        <v>120</v>
      </c>
      <c r="K31" s="192"/>
      <c r="L31" s="192"/>
      <c r="M31" s="193"/>
      <c r="N31" s="253" t="s">
        <v>135</v>
      </c>
      <c r="O31" s="192"/>
      <c r="P31" s="192"/>
      <c r="Q31" s="203"/>
      <c r="R31" s="410"/>
      <c r="S31" s="411"/>
      <c r="T31" s="411"/>
      <c r="U31" s="412"/>
      <c r="V31" s="253" t="s">
        <v>139</v>
      </c>
      <c r="W31" s="251"/>
      <c r="X31" s="251"/>
      <c r="Y31" s="254"/>
      <c r="Z31" s="253" t="s">
        <v>136</v>
      </c>
      <c r="AA31" s="251"/>
      <c r="AB31" s="251"/>
      <c r="AC31" s="254"/>
    </row>
    <row r="32" spans="1:29" s="82" customFormat="1" ht="10.9" customHeight="1" thickBot="1">
      <c r="A32" s="85"/>
      <c r="B32" s="227" t="s">
        <v>99</v>
      </c>
      <c r="C32" s="225"/>
      <c r="D32" s="225"/>
      <c r="E32" s="228"/>
      <c r="F32" s="187" t="s">
        <v>21</v>
      </c>
      <c r="G32" s="185"/>
      <c r="H32" s="185"/>
      <c r="I32" s="188"/>
      <c r="J32" s="184" t="s">
        <v>99</v>
      </c>
      <c r="K32" s="185"/>
      <c r="L32" s="185"/>
      <c r="M32" s="186"/>
      <c r="N32" s="187" t="s">
        <v>22</v>
      </c>
      <c r="O32" s="185"/>
      <c r="P32" s="185"/>
      <c r="Q32" s="188"/>
      <c r="R32" s="407"/>
      <c r="S32" s="408"/>
      <c r="T32" s="408"/>
      <c r="U32" s="409"/>
      <c r="V32" s="187" t="s">
        <v>99</v>
      </c>
      <c r="W32" s="185"/>
      <c r="X32" s="185"/>
      <c r="Y32" s="188"/>
      <c r="Z32" s="155" t="s">
        <v>99</v>
      </c>
      <c r="AA32" s="156"/>
      <c r="AB32" s="156"/>
      <c r="AC32" s="157"/>
    </row>
    <row r="33" spans="1:51" ht="10.9" customHeight="1">
      <c r="A33" s="83"/>
      <c r="B33" s="35" t="s">
        <v>40</v>
      </c>
      <c r="C33" s="37">
        <v>0</v>
      </c>
      <c r="D33" s="91" t="s">
        <v>89</v>
      </c>
      <c r="E33" s="91">
        <v>2</v>
      </c>
      <c r="F33" s="42" t="s">
        <v>40</v>
      </c>
      <c r="G33" s="37">
        <v>1</v>
      </c>
      <c r="H33" s="91" t="s">
        <v>89</v>
      </c>
      <c r="I33" s="102">
        <v>4</v>
      </c>
      <c r="J33" s="35" t="s">
        <v>41</v>
      </c>
      <c r="K33" s="37">
        <v>2</v>
      </c>
      <c r="L33" s="91" t="s">
        <v>89</v>
      </c>
      <c r="M33" s="91">
        <v>2</v>
      </c>
      <c r="N33" s="42" t="s">
        <v>41</v>
      </c>
      <c r="O33" s="37">
        <v>1</v>
      </c>
      <c r="P33" s="91" t="s">
        <v>89</v>
      </c>
      <c r="Q33" s="102">
        <v>1</v>
      </c>
      <c r="R33" s="35" t="s">
        <v>40</v>
      </c>
      <c r="S33" s="37">
        <v>1</v>
      </c>
      <c r="T33" s="91" t="s">
        <v>89</v>
      </c>
      <c r="U33" s="91">
        <v>3</v>
      </c>
      <c r="V33" s="92"/>
      <c r="W33" s="93"/>
      <c r="X33" s="93"/>
      <c r="Y33" s="94"/>
      <c r="Z33" s="42" t="s">
        <v>40</v>
      </c>
      <c r="AA33" s="37">
        <v>1</v>
      </c>
      <c r="AB33" s="91" t="s">
        <v>89</v>
      </c>
      <c r="AC33" s="102">
        <v>3</v>
      </c>
    </row>
    <row r="34" spans="1:51" s="82" customFormat="1" ht="10.9" customHeight="1">
      <c r="A34" s="96">
        <v>1</v>
      </c>
      <c r="B34" s="210" t="s">
        <v>112</v>
      </c>
      <c r="C34" s="211"/>
      <c r="D34" s="211"/>
      <c r="E34" s="212"/>
      <c r="F34" s="267" t="s">
        <v>102</v>
      </c>
      <c r="G34" s="211"/>
      <c r="H34" s="211"/>
      <c r="I34" s="214"/>
      <c r="J34" s="210" t="s">
        <v>114</v>
      </c>
      <c r="K34" s="211"/>
      <c r="L34" s="211"/>
      <c r="M34" s="212"/>
      <c r="N34" s="267" t="s">
        <v>115</v>
      </c>
      <c r="O34" s="211"/>
      <c r="P34" s="211"/>
      <c r="Q34" s="214"/>
      <c r="R34" s="210" t="s">
        <v>118</v>
      </c>
      <c r="S34" s="211"/>
      <c r="T34" s="211"/>
      <c r="U34" s="212"/>
      <c r="V34" s="410"/>
      <c r="W34" s="421"/>
      <c r="X34" s="421"/>
      <c r="Y34" s="419"/>
      <c r="Z34" s="267" t="s">
        <v>106</v>
      </c>
      <c r="AA34" s="268"/>
      <c r="AB34" s="268"/>
      <c r="AC34" s="269"/>
    </row>
    <row r="35" spans="1:51" s="82" customFormat="1" ht="10.9" customHeight="1" thickBot="1">
      <c r="A35" s="420" t="str">
        <f>V2</f>
        <v>南小泉クラブ</v>
      </c>
      <c r="B35" s="184" t="s">
        <v>21</v>
      </c>
      <c r="C35" s="185"/>
      <c r="D35" s="185"/>
      <c r="E35" s="186"/>
      <c r="F35" s="155" t="s">
        <v>99</v>
      </c>
      <c r="G35" s="156"/>
      <c r="H35" s="156"/>
      <c r="I35" s="157"/>
      <c r="J35" s="184" t="s">
        <v>99</v>
      </c>
      <c r="K35" s="185"/>
      <c r="L35" s="185"/>
      <c r="M35" s="186"/>
      <c r="N35" s="187" t="s">
        <v>20</v>
      </c>
      <c r="O35" s="185"/>
      <c r="P35" s="185"/>
      <c r="Q35" s="188"/>
      <c r="R35" s="227" t="s">
        <v>38</v>
      </c>
      <c r="S35" s="225"/>
      <c r="T35" s="225"/>
      <c r="U35" s="228"/>
      <c r="V35" s="407"/>
      <c r="W35" s="408"/>
      <c r="X35" s="408"/>
      <c r="Y35" s="409"/>
      <c r="Z35" s="155" t="s">
        <v>99</v>
      </c>
      <c r="AA35" s="156"/>
      <c r="AB35" s="156"/>
      <c r="AC35" s="157"/>
    </row>
    <row r="36" spans="1:51" ht="10.9" customHeight="1">
      <c r="A36" s="420"/>
      <c r="B36" s="35" t="s">
        <v>39</v>
      </c>
      <c r="C36" s="37">
        <v>3</v>
      </c>
      <c r="D36" s="91" t="s">
        <v>89</v>
      </c>
      <c r="E36" s="91">
        <v>1</v>
      </c>
      <c r="F36" s="42" t="s">
        <v>39</v>
      </c>
      <c r="G36" s="37">
        <v>1</v>
      </c>
      <c r="H36" s="91" t="s">
        <v>89</v>
      </c>
      <c r="I36" s="102">
        <v>0</v>
      </c>
      <c r="J36" s="35" t="s">
        <v>39</v>
      </c>
      <c r="K36" s="37">
        <v>4</v>
      </c>
      <c r="L36" s="91" t="s">
        <v>89</v>
      </c>
      <c r="M36" s="91">
        <v>0</v>
      </c>
      <c r="N36" s="42" t="s">
        <v>40</v>
      </c>
      <c r="O36" s="37">
        <v>3</v>
      </c>
      <c r="P36" s="91" t="s">
        <v>89</v>
      </c>
      <c r="Q36" s="102">
        <v>4</v>
      </c>
      <c r="R36" s="35"/>
      <c r="S36" s="37"/>
      <c r="T36" s="91" t="s">
        <v>89</v>
      </c>
      <c r="U36" s="91"/>
      <c r="V36" s="92"/>
      <c r="W36" s="93"/>
      <c r="X36" s="93"/>
      <c r="Y36" s="94"/>
      <c r="Z36" s="42"/>
      <c r="AA36" s="37"/>
      <c r="AB36" s="91" t="s">
        <v>89</v>
      </c>
      <c r="AC36" s="102"/>
    </row>
    <row r="37" spans="1:51" s="82" customFormat="1" ht="10.9" customHeight="1">
      <c r="A37" s="96">
        <v>2</v>
      </c>
      <c r="B37" s="415" t="s">
        <v>124</v>
      </c>
      <c r="C37" s="416"/>
      <c r="D37" s="416"/>
      <c r="E37" s="417"/>
      <c r="F37" s="415" t="s">
        <v>127</v>
      </c>
      <c r="G37" s="416"/>
      <c r="H37" s="416"/>
      <c r="I37" s="417"/>
      <c r="J37" s="415" t="s">
        <v>130</v>
      </c>
      <c r="K37" s="416"/>
      <c r="L37" s="416"/>
      <c r="M37" s="417"/>
      <c r="N37" s="415" t="s">
        <v>128</v>
      </c>
      <c r="O37" s="416"/>
      <c r="P37" s="416"/>
      <c r="Q37" s="417"/>
      <c r="R37" s="415" t="s">
        <v>139</v>
      </c>
      <c r="S37" s="416"/>
      <c r="T37" s="416"/>
      <c r="U37" s="417"/>
      <c r="V37" s="418"/>
      <c r="W37" s="411"/>
      <c r="X37" s="411"/>
      <c r="Y37" s="419"/>
      <c r="Z37" s="253" t="s">
        <v>133</v>
      </c>
      <c r="AA37" s="251"/>
      <c r="AB37" s="251"/>
      <c r="AC37" s="254"/>
    </row>
    <row r="38" spans="1:51" s="82" customFormat="1" ht="10.9" customHeight="1" thickBot="1">
      <c r="A38" s="85"/>
      <c r="B38" s="155" t="s">
        <v>99</v>
      </c>
      <c r="C38" s="156"/>
      <c r="D38" s="156"/>
      <c r="E38" s="157"/>
      <c r="F38" s="158" t="s">
        <v>99</v>
      </c>
      <c r="G38" s="159"/>
      <c r="H38" s="159"/>
      <c r="I38" s="160"/>
      <c r="J38" s="158" t="s">
        <v>99</v>
      </c>
      <c r="K38" s="159"/>
      <c r="L38" s="159"/>
      <c r="M38" s="160"/>
      <c r="N38" s="155" t="s">
        <v>22</v>
      </c>
      <c r="O38" s="156"/>
      <c r="P38" s="156"/>
      <c r="Q38" s="157"/>
      <c r="R38" s="158" t="s">
        <v>99</v>
      </c>
      <c r="S38" s="159"/>
      <c r="T38" s="159"/>
      <c r="U38" s="160"/>
      <c r="V38" s="407"/>
      <c r="W38" s="408"/>
      <c r="X38" s="408"/>
      <c r="Y38" s="409"/>
      <c r="Z38" s="155" t="s">
        <v>22</v>
      </c>
      <c r="AA38" s="156"/>
      <c r="AB38" s="156"/>
      <c r="AC38" s="157"/>
    </row>
    <row r="39" spans="1:51" ht="10.9" customHeight="1">
      <c r="A39" s="86"/>
      <c r="B39" s="55" t="s">
        <v>40</v>
      </c>
      <c r="C39" s="90">
        <v>1</v>
      </c>
      <c r="D39" s="91" t="s">
        <v>89</v>
      </c>
      <c r="E39" s="100">
        <v>3</v>
      </c>
      <c r="F39" s="51" t="s">
        <v>39</v>
      </c>
      <c r="G39" s="90">
        <v>2</v>
      </c>
      <c r="H39" s="91" t="s">
        <v>89</v>
      </c>
      <c r="I39" s="103">
        <v>1</v>
      </c>
      <c r="J39" s="55" t="s">
        <v>41</v>
      </c>
      <c r="K39" s="90">
        <v>3</v>
      </c>
      <c r="L39" s="91" t="s">
        <v>89</v>
      </c>
      <c r="M39" s="100">
        <v>3</v>
      </c>
      <c r="N39" s="51" t="s">
        <v>40</v>
      </c>
      <c r="O39" s="90">
        <v>2</v>
      </c>
      <c r="P39" s="91" t="s">
        <v>89</v>
      </c>
      <c r="Q39" s="103">
        <v>3</v>
      </c>
      <c r="R39" s="55" t="s">
        <v>40</v>
      </c>
      <c r="S39" s="90">
        <v>3</v>
      </c>
      <c r="T39" s="91" t="s">
        <v>89</v>
      </c>
      <c r="U39" s="100">
        <v>7</v>
      </c>
      <c r="V39" s="51" t="s">
        <v>39</v>
      </c>
      <c r="W39" s="90">
        <v>3</v>
      </c>
      <c r="X39" s="91" t="s">
        <v>89</v>
      </c>
      <c r="Y39" s="103">
        <v>1</v>
      </c>
      <c r="Z39" s="92"/>
      <c r="AA39" s="93"/>
      <c r="AB39" s="93"/>
      <c r="AC39" s="94"/>
    </row>
    <row r="40" spans="1:51" s="82" customFormat="1" ht="10.9" customHeight="1">
      <c r="A40" s="96">
        <v>1</v>
      </c>
      <c r="B40" s="415" t="s">
        <v>101</v>
      </c>
      <c r="C40" s="416"/>
      <c r="D40" s="416"/>
      <c r="E40" s="417"/>
      <c r="F40" s="415" t="s">
        <v>119</v>
      </c>
      <c r="G40" s="416"/>
      <c r="H40" s="416"/>
      <c r="I40" s="417"/>
      <c r="J40" s="415" t="s">
        <v>121</v>
      </c>
      <c r="K40" s="416"/>
      <c r="L40" s="416"/>
      <c r="M40" s="417"/>
      <c r="N40" s="415" t="s">
        <v>113</v>
      </c>
      <c r="O40" s="416"/>
      <c r="P40" s="416"/>
      <c r="Q40" s="417"/>
      <c r="R40" s="415" t="s">
        <v>126</v>
      </c>
      <c r="S40" s="416"/>
      <c r="T40" s="416"/>
      <c r="U40" s="417"/>
      <c r="V40" s="415" t="s">
        <v>106</v>
      </c>
      <c r="W40" s="416"/>
      <c r="X40" s="416"/>
      <c r="Y40" s="417"/>
      <c r="Z40" s="410"/>
      <c r="AA40" s="411"/>
      <c r="AB40" s="411"/>
      <c r="AC40" s="412"/>
    </row>
    <row r="41" spans="1:51" s="82" customFormat="1" ht="10.9" customHeight="1" thickBot="1">
      <c r="A41" s="413" t="s">
        <v>98</v>
      </c>
      <c r="B41" s="155" t="s">
        <v>23</v>
      </c>
      <c r="C41" s="156"/>
      <c r="D41" s="156"/>
      <c r="E41" s="157"/>
      <c r="F41" s="158" t="s">
        <v>99</v>
      </c>
      <c r="G41" s="159"/>
      <c r="H41" s="159"/>
      <c r="I41" s="160"/>
      <c r="J41" s="158" t="s">
        <v>21</v>
      </c>
      <c r="K41" s="159"/>
      <c r="L41" s="159"/>
      <c r="M41" s="160"/>
      <c r="N41" s="158" t="s">
        <v>21</v>
      </c>
      <c r="O41" s="159"/>
      <c r="P41" s="159"/>
      <c r="Q41" s="160"/>
      <c r="R41" s="158" t="s">
        <v>99</v>
      </c>
      <c r="S41" s="159"/>
      <c r="T41" s="159"/>
      <c r="U41" s="160"/>
      <c r="V41" s="155" t="s">
        <v>99</v>
      </c>
      <c r="W41" s="156"/>
      <c r="X41" s="156"/>
      <c r="Y41" s="157"/>
      <c r="Z41" s="407"/>
      <c r="AA41" s="408"/>
      <c r="AB41" s="408"/>
      <c r="AC41" s="409"/>
    </row>
    <row r="42" spans="1:51" ht="11.45" customHeight="1">
      <c r="A42" s="414"/>
      <c r="B42" s="35" t="s">
        <v>40</v>
      </c>
      <c r="C42" s="37">
        <v>1</v>
      </c>
      <c r="D42" s="91" t="s">
        <v>89</v>
      </c>
      <c r="E42" s="91">
        <v>4</v>
      </c>
      <c r="F42" s="42" t="s">
        <v>41</v>
      </c>
      <c r="G42" s="37">
        <v>3</v>
      </c>
      <c r="H42" s="91" t="s">
        <v>89</v>
      </c>
      <c r="I42" s="102">
        <v>3</v>
      </c>
      <c r="J42" s="35"/>
      <c r="K42" s="37"/>
      <c r="L42" s="91" t="s">
        <v>89</v>
      </c>
      <c r="M42" s="91"/>
      <c r="N42" s="42" t="s">
        <v>39</v>
      </c>
      <c r="O42" s="37">
        <v>1</v>
      </c>
      <c r="P42" s="91" t="s">
        <v>89</v>
      </c>
      <c r="Q42" s="102">
        <v>0</v>
      </c>
      <c r="R42" s="35"/>
      <c r="S42" s="37"/>
      <c r="T42" s="91" t="s">
        <v>89</v>
      </c>
      <c r="U42" s="91"/>
      <c r="V42" s="42"/>
      <c r="W42" s="37"/>
      <c r="X42" s="91" t="s">
        <v>89</v>
      </c>
      <c r="Y42" s="102"/>
      <c r="Z42" s="92"/>
      <c r="AA42" s="93"/>
      <c r="AB42" s="93"/>
      <c r="AC42" s="94"/>
    </row>
    <row r="43" spans="1:51" s="82" customFormat="1" ht="10.9" customHeight="1">
      <c r="A43" s="96">
        <v>2</v>
      </c>
      <c r="B43" s="250" t="s">
        <v>116</v>
      </c>
      <c r="C43" s="192"/>
      <c r="D43" s="192"/>
      <c r="E43" s="193"/>
      <c r="F43" s="253" t="s">
        <v>125</v>
      </c>
      <c r="G43" s="192"/>
      <c r="H43" s="192"/>
      <c r="I43" s="203"/>
      <c r="J43" s="250" t="s">
        <v>132</v>
      </c>
      <c r="K43" s="192"/>
      <c r="L43" s="192"/>
      <c r="M43" s="193"/>
      <c r="N43" s="253" t="s">
        <v>123</v>
      </c>
      <c r="O43" s="192"/>
      <c r="P43" s="192"/>
      <c r="Q43" s="203"/>
      <c r="R43" s="250" t="s">
        <v>136</v>
      </c>
      <c r="S43" s="192"/>
      <c r="T43" s="192"/>
      <c r="U43" s="193"/>
      <c r="V43" s="253" t="s">
        <v>133</v>
      </c>
      <c r="W43" s="192"/>
      <c r="X43" s="192"/>
      <c r="Y43" s="203"/>
      <c r="Z43" s="410"/>
      <c r="AA43" s="411"/>
      <c r="AB43" s="411"/>
      <c r="AC43" s="412"/>
    </row>
    <row r="44" spans="1:51" s="82" customFormat="1" ht="10.9" customHeight="1" thickBot="1">
      <c r="A44" s="85"/>
      <c r="B44" s="194" t="s">
        <v>20</v>
      </c>
      <c r="C44" s="195"/>
      <c r="D44" s="195"/>
      <c r="E44" s="196"/>
      <c r="F44" s="197" t="s">
        <v>12</v>
      </c>
      <c r="G44" s="195"/>
      <c r="H44" s="195"/>
      <c r="I44" s="198"/>
      <c r="J44" s="194" t="s">
        <v>38</v>
      </c>
      <c r="K44" s="195"/>
      <c r="L44" s="195"/>
      <c r="M44" s="196"/>
      <c r="N44" s="197" t="s">
        <v>99</v>
      </c>
      <c r="O44" s="195"/>
      <c r="P44" s="195"/>
      <c r="Q44" s="198"/>
      <c r="R44" s="194" t="s">
        <v>99</v>
      </c>
      <c r="S44" s="195"/>
      <c r="T44" s="195"/>
      <c r="U44" s="196"/>
      <c r="V44" s="235" t="s">
        <v>22</v>
      </c>
      <c r="W44" s="236"/>
      <c r="X44" s="236"/>
      <c r="Y44" s="237"/>
      <c r="Z44" s="407"/>
      <c r="AA44" s="408"/>
      <c r="AB44" s="408"/>
      <c r="AC44" s="409"/>
    </row>
    <row r="45" spans="1:51" ht="23.45" customHeight="1" thickBot="1"/>
    <row r="46" spans="1:51" ht="12" customHeight="1" thickBot="1">
      <c r="B46" s="309" t="s">
        <v>0</v>
      </c>
      <c r="C46" s="310"/>
      <c r="D46" s="301" t="s">
        <v>76</v>
      </c>
      <c r="E46" s="302"/>
      <c r="F46" s="302"/>
      <c r="G46" s="302"/>
      <c r="H46" s="302"/>
      <c r="I46" s="302"/>
      <c r="J46" s="302" t="s">
        <v>16</v>
      </c>
      <c r="K46" s="302"/>
      <c r="L46" s="295" t="s">
        <v>1</v>
      </c>
      <c r="M46" s="296"/>
      <c r="N46" s="295" t="s">
        <v>2</v>
      </c>
      <c r="O46" s="296"/>
      <c r="P46" s="295" t="s">
        <v>3</v>
      </c>
      <c r="Q46" s="296"/>
      <c r="R46" s="295" t="s">
        <v>77</v>
      </c>
      <c r="S46" s="296"/>
      <c r="T46" s="295" t="s">
        <v>4</v>
      </c>
      <c r="U46" s="296"/>
      <c r="V46" s="302" t="s">
        <v>5</v>
      </c>
      <c r="W46" s="302"/>
      <c r="X46" s="302" t="s">
        <v>6</v>
      </c>
      <c r="Y46" s="310"/>
      <c r="AG46" t="s">
        <v>67</v>
      </c>
      <c r="AH46" t="s">
        <v>78</v>
      </c>
      <c r="AI46" t="s">
        <v>68</v>
      </c>
      <c r="AK46" t="s">
        <v>69</v>
      </c>
      <c r="AM46" t="s">
        <v>70</v>
      </c>
      <c r="AO46" t="s">
        <v>71</v>
      </c>
      <c r="AQ46" t="s">
        <v>72</v>
      </c>
      <c r="AS46" t="s">
        <v>73</v>
      </c>
      <c r="AU46" t="s">
        <v>74</v>
      </c>
      <c r="AV46" s="288" t="s">
        <v>75</v>
      </c>
      <c r="AW46" s="288"/>
      <c r="AY46" t="s">
        <v>66</v>
      </c>
    </row>
    <row r="47" spans="1:51" ht="13.9" customHeight="1">
      <c r="B47" s="311">
        <v>1</v>
      </c>
      <c r="C47" s="312"/>
      <c r="D47" s="303" t="str">
        <f t="shared" ref="D47:D53" si="0">VLOOKUP($B47,$AE$47:$AV$54,3,0)</f>
        <v>多賀城FC</v>
      </c>
      <c r="E47" s="304"/>
      <c r="F47" s="304"/>
      <c r="G47" s="304"/>
      <c r="H47" s="304"/>
      <c r="I47" s="304"/>
      <c r="J47" s="293">
        <f t="shared" ref="J47:J53" si="1">VLOOKUP($B47,$AE$47:$AV$54,5,0)</f>
        <v>9</v>
      </c>
      <c r="K47" s="293"/>
      <c r="L47" s="293">
        <f t="shared" ref="L47:L53" si="2">VLOOKUP($B47,$AE$47:$AV$54,7,0)</f>
        <v>18</v>
      </c>
      <c r="M47" s="293"/>
      <c r="N47" s="293">
        <f t="shared" ref="N47:N53" si="3">VLOOKUP($B47,$AE$47:$AV$54,8,0)</f>
        <v>6</v>
      </c>
      <c r="O47" s="293"/>
      <c r="P47" s="293">
        <f t="shared" ref="P47:P53" si="4">VLOOKUP($B47,$AE$47:$AV$54,10,0)</f>
        <v>3</v>
      </c>
      <c r="Q47" s="293"/>
      <c r="R47" s="293">
        <f t="shared" ref="R47:R53" si="5">VLOOKUP($B47,$AE$47:$AV$54,12,0)</f>
        <v>0</v>
      </c>
      <c r="S47" s="293"/>
      <c r="T47" s="293">
        <f t="shared" ref="T47:T53" si="6">VLOOKUP($B47,$AE$47:$AV$54,14,0)</f>
        <v>30</v>
      </c>
      <c r="U47" s="293"/>
      <c r="V47" s="293">
        <f t="shared" ref="V47:V53" si="7">VLOOKUP($B47,$AE$47:$AV$54,16,0)</f>
        <v>14</v>
      </c>
      <c r="W47" s="293"/>
      <c r="X47" s="293">
        <f t="shared" ref="X47:X53" si="8">VLOOKUP($B47,$AE$47:$AV$54,18,0)</f>
        <v>16</v>
      </c>
      <c r="Y47" s="294"/>
      <c r="AE47">
        <f t="shared" ref="AE47:AE53" si="9">RANK(AF47,$AF$47:$AF$54,0)</f>
        <v>2</v>
      </c>
      <c r="AF47">
        <f>AK47*10000+AV47*100+AR47</f>
        <v>181424</v>
      </c>
      <c r="AG47" t="str">
        <f>A5</f>
        <v>塩釜NTFCヴィーゼ</v>
      </c>
      <c r="AI47">
        <f t="shared" ref="AI47:AI53" si="10">SUM(AL47:AQ47)</f>
        <v>8</v>
      </c>
      <c r="AK47">
        <f>SUM(AL47*3,AP47,AH47)</f>
        <v>18</v>
      </c>
      <c r="AL47" s="288">
        <f>COUNTIF(県リーグ2部!$F$3:$AC$6,"○")</f>
        <v>6</v>
      </c>
      <c r="AM47" s="288"/>
      <c r="AN47" s="288">
        <f>COUNTIF(県リーグ2部!$F$3:$AC$6,"●")</f>
        <v>2</v>
      </c>
      <c r="AO47" s="288"/>
      <c r="AP47" s="288">
        <f>COUNTIF(県リーグ2部!$F$3:$AC$6,"△")</f>
        <v>0</v>
      </c>
      <c r="AQ47" s="288"/>
      <c r="AR47" s="288">
        <f>SUM(C3,G3,K3,O3,S3,W3,AA3,C6,G6,K6,O6,S6,W6,AA6)</f>
        <v>24</v>
      </c>
      <c r="AS47" s="288"/>
      <c r="AT47" s="288">
        <f>SUM(E3,I3,M3,Q3,U3,Y3,AC3,E6,I6,M6,Q6,U6,Y6,AC6)</f>
        <v>10</v>
      </c>
      <c r="AU47" s="288"/>
      <c r="AV47" s="288">
        <f t="shared" ref="AV47:AV53" si="11">SUM($AR47-$AT47)</f>
        <v>14</v>
      </c>
      <c r="AW47" s="288"/>
      <c r="AX47" s="87"/>
      <c r="AY47" t="e">
        <f>RANK(AF47,$B$3:$B$11,0)</f>
        <v>#N/A</v>
      </c>
    </row>
    <row r="48" spans="1:51" ht="13.9" customHeight="1">
      <c r="B48" s="297">
        <v>2</v>
      </c>
      <c r="C48" s="298"/>
      <c r="D48" s="305" t="str">
        <f t="shared" si="0"/>
        <v>塩釜NTFCヴィーゼ</v>
      </c>
      <c r="E48" s="306"/>
      <c r="F48" s="306"/>
      <c r="G48" s="306"/>
      <c r="H48" s="306"/>
      <c r="I48" s="306"/>
      <c r="J48" s="289">
        <f t="shared" si="1"/>
        <v>8</v>
      </c>
      <c r="K48" s="289"/>
      <c r="L48" s="289">
        <f t="shared" si="2"/>
        <v>18</v>
      </c>
      <c r="M48" s="289"/>
      <c r="N48" s="289">
        <f t="shared" si="3"/>
        <v>6</v>
      </c>
      <c r="O48" s="289"/>
      <c r="P48" s="289">
        <f t="shared" si="4"/>
        <v>2</v>
      </c>
      <c r="Q48" s="289"/>
      <c r="R48" s="289">
        <f t="shared" si="5"/>
        <v>0</v>
      </c>
      <c r="S48" s="289"/>
      <c r="T48" s="289">
        <f t="shared" si="6"/>
        <v>24</v>
      </c>
      <c r="U48" s="289"/>
      <c r="V48" s="289">
        <f t="shared" si="7"/>
        <v>10</v>
      </c>
      <c r="W48" s="289"/>
      <c r="X48" s="289">
        <f t="shared" si="8"/>
        <v>14</v>
      </c>
      <c r="Y48" s="290"/>
      <c r="AE48">
        <f t="shared" si="9"/>
        <v>7</v>
      </c>
      <c r="AF48">
        <f>AK48*10000+AV48*100+AR48</f>
        <v>89212</v>
      </c>
      <c r="AG48" t="str">
        <f>A11</f>
        <v>KEMONO IN 槻木</v>
      </c>
      <c r="AI48">
        <f t="shared" si="10"/>
        <v>11</v>
      </c>
      <c r="AK48">
        <f t="shared" ref="AK48:AK53" si="12">SUM(AL48*3,AP48,AH48)</f>
        <v>9</v>
      </c>
      <c r="AL48" s="288">
        <f>COUNTIF(県リーグ2部!$B$9:$AC$12,"○")</f>
        <v>2</v>
      </c>
      <c r="AM48" s="288"/>
      <c r="AN48" s="288">
        <f>COUNTIF(県リーグ2部!$B$9:$AC$12,"●")</f>
        <v>6</v>
      </c>
      <c r="AO48" s="288"/>
      <c r="AP48" s="288">
        <f>COUNTIF(県リーグ2部!$B$9:$AC$12,"△")</f>
        <v>3</v>
      </c>
      <c r="AQ48" s="288"/>
      <c r="AR48" s="288">
        <f>SUM(C9,G9,K9,O9,S9,W9,AA9,C12,G12,K12,O12,S12,W12,AA12)</f>
        <v>12</v>
      </c>
      <c r="AS48" s="288"/>
      <c r="AT48" s="288">
        <f>SUM(E9,I9,M9,Q9,U9,Y9,AC9,E12,I12,M12,Q12,U12,Y12,AC12)</f>
        <v>20</v>
      </c>
      <c r="AU48" s="288"/>
      <c r="AV48" s="288">
        <f t="shared" si="11"/>
        <v>-8</v>
      </c>
      <c r="AW48" s="288"/>
      <c r="AY48" t="e">
        <f t="shared" ref="AY48:AY53" si="13">RANK(AF48,$B$3:$B$11,0)</f>
        <v>#N/A</v>
      </c>
    </row>
    <row r="49" spans="2:51" ht="13.9" customHeight="1">
      <c r="B49" s="297">
        <v>3</v>
      </c>
      <c r="C49" s="298"/>
      <c r="D49" s="305" t="str">
        <f t="shared" si="0"/>
        <v>東北クラブ</v>
      </c>
      <c r="E49" s="306"/>
      <c r="F49" s="306"/>
      <c r="G49" s="306"/>
      <c r="H49" s="306"/>
      <c r="I49" s="306"/>
      <c r="J49" s="289">
        <f t="shared" si="1"/>
        <v>10</v>
      </c>
      <c r="K49" s="289"/>
      <c r="L49" s="289">
        <f t="shared" si="2"/>
        <v>16</v>
      </c>
      <c r="M49" s="289"/>
      <c r="N49" s="289">
        <f t="shared" si="3"/>
        <v>5</v>
      </c>
      <c r="O49" s="289"/>
      <c r="P49" s="289">
        <f t="shared" si="4"/>
        <v>4</v>
      </c>
      <c r="Q49" s="289"/>
      <c r="R49" s="289">
        <f t="shared" si="5"/>
        <v>1</v>
      </c>
      <c r="S49" s="289"/>
      <c r="T49" s="289">
        <f t="shared" si="6"/>
        <v>15</v>
      </c>
      <c r="U49" s="289"/>
      <c r="V49" s="289">
        <f t="shared" si="7"/>
        <v>18</v>
      </c>
      <c r="W49" s="289"/>
      <c r="X49" s="289">
        <f t="shared" si="8"/>
        <v>-3</v>
      </c>
      <c r="Y49" s="290"/>
      <c r="AE49">
        <f t="shared" si="9"/>
        <v>6</v>
      </c>
      <c r="AF49">
        <f>AK49*10000+AV49*100+AR49</f>
        <v>99009</v>
      </c>
      <c r="AG49" t="str">
        <f>A17</f>
        <v>七郷クラブ</v>
      </c>
      <c r="AI49">
        <f t="shared" si="10"/>
        <v>9</v>
      </c>
      <c r="AK49">
        <f t="shared" si="12"/>
        <v>10</v>
      </c>
      <c r="AL49" s="288">
        <f>COUNTIF(県リーグ2部!$B$15:$AC$18,"○")</f>
        <v>2</v>
      </c>
      <c r="AM49" s="288"/>
      <c r="AN49" s="288">
        <f>COUNTIF(県リーグ2部!$B$15:$AC$18,"●")</f>
        <v>3</v>
      </c>
      <c r="AO49" s="288"/>
      <c r="AP49" s="288">
        <f>COUNTIF(県リーグ2部!$B$15:$AC$18,"△")</f>
        <v>4</v>
      </c>
      <c r="AQ49" s="288"/>
      <c r="AR49" s="288">
        <f>SUM(C15,G15,K15,O15,S15,W15,AA15,C18,G18,K18,O18,S18,W18,AA18)</f>
        <v>9</v>
      </c>
      <c r="AS49" s="288"/>
      <c r="AT49" s="288">
        <f>SUM(E15,I15,M15,Q15,U15,Y15,AC15,E18,I18,M18,Q18,U18,Y18,AC18)</f>
        <v>19</v>
      </c>
      <c r="AU49" s="288"/>
      <c r="AV49" s="288">
        <f t="shared" si="11"/>
        <v>-10</v>
      </c>
      <c r="AW49" s="288"/>
      <c r="AY49" t="e">
        <f t="shared" si="13"/>
        <v>#N/A</v>
      </c>
    </row>
    <row r="50" spans="2:51" ht="13.9" customHeight="1">
      <c r="B50" s="297">
        <v>4</v>
      </c>
      <c r="C50" s="298"/>
      <c r="D50" s="305" t="str">
        <f t="shared" si="0"/>
        <v>南小泉クラブ</v>
      </c>
      <c r="E50" s="306"/>
      <c r="F50" s="306"/>
      <c r="G50" s="306"/>
      <c r="H50" s="306"/>
      <c r="I50" s="306"/>
      <c r="J50" s="289">
        <f t="shared" si="1"/>
        <v>10</v>
      </c>
      <c r="K50" s="289"/>
      <c r="L50" s="289">
        <f t="shared" si="2"/>
        <v>11</v>
      </c>
      <c r="M50" s="289"/>
      <c r="N50" s="289">
        <f t="shared" si="3"/>
        <v>3</v>
      </c>
      <c r="O50" s="289"/>
      <c r="P50" s="289">
        <f t="shared" si="4"/>
        <v>5</v>
      </c>
      <c r="Q50" s="289"/>
      <c r="R50" s="289">
        <f t="shared" si="5"/>
        <v>2</v>
      </c>
      <c r="S50" s="289"/>
      <c r="T50" s="289">
        <f t="shared" si="6"/>
        <v>17</v>
      </c>
      <c r="U50" s="289"/>
      <c r="V50" s="289">
        <f t="shared" si="7"/>
        <v>20</v>
      </c>
      <c r="W50" s="289"/>
      <c r="X50" s="289">
        <f t="shared" si="8"/>
        <v>-3</v>
      </c>
      <c r="Y50" s="290"/>
      <c r="AE50">
        <f t="shared" si="9"/>
        <v>3</v>
      </c>
      <c r="AF50">
        <f>AK50*10000+AV50*100+AR50</f>
        <v>159715</v>
      </c>
      <c r="AG50" t="str">
        <f>A23</f>
        <v>東北クラブ</v>
      </c>
      <c r="AI50">
        <f t="shared" si="10"/>
        <v>10</v>
      </c>
      <c r="AK50">
        <f t="shared" si="12"/>
        <v>16</v>
      </c>
      <c r="AL50" s="288">
        <f>COUNTIF(県リーグ2部!$B$21:$AC$24,"○")</f>
        <v>5</v>
      </c>
      <c r="AM50" s="288"/>
      <c r="AN50" s="288">
        <f>COUNTIF(県リーグ2部!$B$21:$AC$24,"●")</f>
        <v>4</v>
      </c>
      <c r="AO50" s="288"/>
      <c r="AP50" s="288">
        <f>COUNTIF(県リーグ2部!$B$21:$AC$24,"△")</f>
        <v>1</v>
      </c>
      <c r="AQ50" s="288"/>
      <c r="AR50" s="288">
        <f>SUM(C21,G21,K21,O21,S21,W21,AA21,C24,G24,K24,O24,S24,W24,AA24)</f>
        <v>15</v>
      </c>
      <c r="AS50" s="288"/>
      <c r="AT50" s="288">
        <f>SUM(E21,I21,M21,Q21,U21,Y21,AC21,E24,I24,M24,Q24,U24,Y24,AC24)</f>
        <v>18</v>
      </c>
      <c r="AU50" s="288"/>
      <c r="AV50" s="288">
        <f t="shared" si="11"/>
        <v>-3</v>
      </c>
      <c r="AW50" s="288"/>
      <c r="AY50" t="e">
        <f t="shared" si="13"/>
        <v>#N/A</v>
      </c>
    </row>
    <row r="51" spans="2:51" ht="13.9" customHeight="1">
      <c r="B51" s="297">
        <v>5</v>
      </c>
      <c r="C51" s="298"/>
      <c r="D51" s="305" t="str">
        <f t="shared" si="0"/>
        <v>バンブルビー
白石</v>
      </c>
      <c r="E51" s="306"/>
      <c r="F51" s="306"/>
      <c r="G51" s="306"/>
      <c r="H51" s="306"/>
      <c r="I51" s="306"/>
      <c r="J51" s="289">
        <f t="shared" si="1"/>
        <v>9</v>
      </c>
      <c r="K51" s="289"/>
      <c r="L51" s="289">
        <f t="shared" si="2"/>
        <v>11</v>
      </c>
      <c r="M51" s="289"/>
      <c r="N51" s="289">
        <f t="shared" si="3"/>
        <v>3</v>
      </c>
      <c r="O51" s="289"/>
      <c r="P51" s="289">
        <f t="shared" si="4"/>
        <v>4</v>
      </c>
      <c r="Q51" s="289"/>
      <c r="R51" s="289">
        <f t="shared" si="5"/>
        <v>2</v>
      </c>
      <c r="S51" s="289"/>
      <c r="T51" s="289">
        <f t="shared" si="6"/>
        <v>19</v>
      </c>
      <c r="U51" s="289"/>
      <c r="V51" s="289">
        <f t="shared" si="7"/>
        <v>25</v>
      </c>
      <c r="W51" s="289"/>
      <c r="X51" s="289">
        <f t="shared" si="8"/>
        <v>-6</v>
      </c>
      <c r="Y51" s="290"/>
      <c r="AE51">
        <f t="shared" si="9"/>
        <v>1</v>
      </c>
      <c r="AF51">
        <f t="shared" ref="AF51:AF53" si="14">AK51*10000+AV51*100+AR51</f>
        <v>181630</v>
      </c>
      <c r="AG51" t="str">
        <f>A29</f>
        <v>多賀城FC</v>
      </c>
      <c r="AI51">
        <f t="shared" si="10"/>
        <v>9</v>
      </c>
      <c r="AK51">
        <f t="shared" si="12"/>
        <v>18</v>
      </c>
      <c r="AL51" s="288">
        <f>COUNTIF(県リーグ2部!$B$27:$AC$30,"○")</f>
        <v>6</v>
      </c>
      <c r="AM51" s="288"/>
      <c r="AN51" s="288">
        <f>COUNTIF(県リーグ2部!$B$27:$AC$30,"●")</f>
        <v>3</v>
      </c>
      <c r="AO51" s="288"/>
      <c r="AP51" s="288">
        <f>COUNTIF(県リーグ2部!$B$27:$AC$30,"△")</f>
        <v>0</v>
      </c>
      <c r="AQ51" s="288"/>
      <c r="AR51" s="288">
        <f>SUM(C27,G27,K27,O27,S27,W27,AA27,C30,G30,K30,O30,S30,W30,AA30)</f>
        <v>30</v>
      </c>
      <c r="AS51" s="288"/>
      <c r="AT51" s="288">
        <f>SUM(E27,I27,M27,Q27,U27,Y27,AC27,E30,I30,M30,Q30,U30,Y30,AC30)</f>
        <v>14</v>
      </c>
      <c r="AU51" s="288"/>
      <c r="AV51" s="288">
        <f t="shared" si="11"/>
        <v>16</v>
      </c>
      <c r="AW51" s="288"/>
      <c r="AY51" t="e">
        <f t="shared" si="13"/>
        <v>#N/A</v>
      </c>
    </row>
    <row r="52" spans="2:51" ht="13.9" customHeight="1">
      <c r="B52" s="297">
        <v>6</v>
      </c>
      <c r="C52" s="298"/>
      <c r="D52" s="305" t="str">
        <f t="shared" si="0"/>
        <v>七郷クラブ</v>
      </c>
      <c r="E52" s="306"/>
      <c r="F52" s="306"/>
      <c r="G52" s="306"/>
      <c r="H52" s="306"/>
      <c r="I52" s="306"/>
      <c r="J52" s="289">
        <f t="shared" si="1"/>
        <v>9</v>
      </c>
      <c r="K52" s="289"/>
      <c r="L52" s="289">
        <f t="shared" si="2"/>
        <v>10</v>
      </c>
      <c r="M52" s="289"/>
      <c r="N52" s="289">
        <f t="shared" si="3"/>
        <v>2</v>
      </c>
      <c r="O52" s="289"/>
      <c r="P52" s="289">
        <f t="shared" si="4"/>
        <v>3</v>
      </c>
      <c r="Q52" s="289"/>
      <c r="R52" s="289">
        <f t="shared" si="5"/>
        <v>4</v>
      </c>
      <c r="S52" s="289"/>
      <c r="T52" s="289">
        <f t="shared" si="6"/>
        <v>9</v>
      </c>
      <c r="U52" s="289"/>
      <c r="V52" s="289">
        <f t="shared" si="7"/>
        <v>19</v>
      </c>
      <c r="W52" s="289"/>
      <c r="X52" s="289">
        <f t="shared" si="8"/>
        <v>-10</v>
      </c>
      <c r="Y52" s="290"/>
      <c r="AE52">
        <f t="shared" si="9"/>
        <v>4</v>
      </c>
      <c r="AF52">
        <f t="shared" si="14"/>
        <v>109717</v>
      </c>
      <c r="AG52" t="str">
        <f>A35</f>
        <v>南小泉クラブ</v>
      </c>
      <c r="AI52">
        <f t="shared" si="10"/>
        <v>10</v>
      </c>
      <c r="AK52">
        <f t="shared" si="12"/>
        <v>11</v>
      </c>
      <c r="AL52" s="288">
        <f>COUNTIF(県リーグ2部!$B$33:$AC$36,"○")</f>
        <v>3</v>
      </c>
      <c r="AM52" s="288"/>
      <c r="AN52" s="288">
        <f>COUNTIF(県リーグ2部!$B$33:$AC$36,"●")</f>
        <v>5</v>
      </c>
      <c r="AO52" s="288"/>
      <c r="AP52" s="288">
        <f>COUNTIF(県リーグ2部!$B$33:$AC$36,"△")</f>
        <v>2</v>
      </c>
      <c r="AQ52" s="288"/>
      <c r="AR52" s="288">
        <f>SUM(C33,G33,K33,O33,S33,W33,AA33,C36,G36,K36,O36,S36,W36,AA36)</f>
        <v>17</v>
      </c>
      <c r="AS52" s="288"/>
      <c r="AT52" s="288">
        <f>SUM(E33,I33,M33,Q33,U33,Y33,AC33,E36,I36,M36,Q36,U36,Y36,AC36)</f>
        <v>20</v>
      </c>
      <c r="AU52" s="288"/>
      <c r="AV52" s="288">
        <f t="shared" si="11"/>
        <v>-3</v>
      </c>
      <c r="AW52" s="288"/>
      <c r="AY52" t="e">
        <f t="shared" si="13"/>
        <v>#N/A</v>
      </c>
    </row>
    <row r="53" spans="2:51" ht="13.9" customHeight="1" thickBot="1">
      <c r="B53" s="402">
        <v>7</v>
      </c>
      <c r="C53" s="403"/>
      <c r="D53" s="404" t="str">
        <f t="shared" si="0"/>
        <v>KEMONO IN 槻木</v>
      </c>
      <c r="E53" s="405"/>
      <c r="F53" s="405"/>
      <c r="G53" s="405"/>
      <c r="H53" s="405"/>
      <c r="I53" s="405"/>
      <c r="J53" s="401">
        <f t="shared" si="1"/>
        <v>11</v>
      </c>
      <c r="K53" s="401"/>
      <c r="L53" s="401">
        <f t="shared" si="2"/>
        <v>9</v>
      </c>
      <c r="M53" s="401"/>
      <c r="N53" s="401">
        <f t="shared" si="3"/>
        <v>2</v>
      </c>
      <c r="O53" s="401"/>
      <c r="P53" s="401">
        <f t="shared" si="4"/>
        <v>6</v>
      </c>
      <c r="Q53" s="401"/>
      <c r="R53" s="401">
        <f t="shared" si="5"/>
        <v>3</v>
      </c>
      <c r="S53" s="401"/>
      <c r="T53" s="401">
        <f t="shared" si="6"/>
        <v>12</v>
      </c>
      <c r="U53" s="401"/>
      <c r="V53" s="401">
        <f t="shared" si="7"/>
        <v>20</v>
      </c>
      <c r="W53" s="401"/>
      <c r="X53" s="401">
        <f t="shared" si="8"/>
        <v>-8</v>
      </c>
      <c r="Y53" s="406"/>
      <c r="AE53">
        <f t="shared" si="9"/>
        <v>5</v>
      </c>
      <c r="AF53">
        <f t="shared" si="14"/>
        <v>109419</v>
      </c>
      <c r="AG53" t="str">
        <f>A41</f>
        <v>バンブルビー
白石</v>
      </c>
      <c r="AI53">
        <f t="shared" si="10"/>
        <v>9</v>
      </c>
      <c r="AK53">
        <f t="shared" si="12"/>
        <v>11</v>
      </c>
      <c r="AL53" s="288">
        <f>COUNTIF(県リーグ2部!$B$39:$AC$42,"○")</f>
        <v>3</v>
      </c>
      <c r="AM53" s="288"/>
      <c r="AN53" s="288">
        <f>COUNTIF(県リーグ2部!$B$39:$AC$42,"●")</f>
        <v>4</v>
      </c>
      <c r="AO53" s="288"/>
      <c r="AP53" s="288">
        <f>COUNTIF(県リーグ2部!$B$39:$AC$42,"△")</f>
        <v>2</v>
      </c>
      <c r="AQ53" s="288"/>
      <c r="AR53" s="288">
        <f>SUM(C39,G39,K39,O39,S39,W39,AA39,C42,G42,K42,O42,S42,W42,AA42)</f>
        <v>19</v>
      </c>
      <c r="AS53" s="288"/>
      <c r="AT53" s="288">
        <f>SUM(E39,I39,M39,Q39,U39,Y39,AC39,E42,I42,M42,Q42,U42,Y42,AC42)</f>
        <v>25</v>
      </c>
      <c r="AU53" s="288"/>
      <c r="AV53" s="288">
        <f t="shared" si="11"/>
        <v>-6</v>
      </c>
      <c r="AW53" s="288"/>
      <c r="AY53" t="e">
        <f t="shared" si="13"/>
        <v>#N/A</v>
      </c>
    </row>
    <row r="54" spans="2:51" ht="12" customHeight="1">
      <c r="B54" s="399"/>
      <c r="C54" s="399"/>
      <c r="D54" s="400"/>
      <c r="E54" s="400"/>
      <c r="F54" s="400"/>
      <c r="G54" s="400"/>
      <c r="H54" s="400"/>
      <c r="I54" s="400"/>
      <c r="J54" s="398"/>
      <c r="K54" s="398"/>
      <c r="L54" s="398"/>
      <c r="M54" s="398"/>
      <c r="N54" s="398"/>
      <c r="O54" s="398"/>
      <c r="P54" s="398"/>
      <c r="Q54" s="398"/>
      <c r="R54" s="398"/>
      <c r="S54" s="398"/>
      <c r="T54" s="398"/>
      <c r="U54" s="398"/>
      <c r="V54" s="398"/>
      <c r="W54" s="398"/>
      <c r="X54" s="398"/>
      <c r="Y54" s="398"/>
      <c r="AL54" s="288"/>
      <c r="AM54" s="288"/>
      <c r="AN54" s="288"/>
      <c r="AO54" s="288"/>
      <c r="AP54" s="288"/>
      <c r="AQ54" s="288"/>
      <c r="AR54" s="288"/>
      <c r="AS54" s="288"/>
      <c r="AT54" s="288"/>
      <c r="AU54" s="288"/>
      <c r="AV54" s="288"/>
      <c r="AW54" s="288"/>
    </row>
  </sheetData>
  <mergeCells count="351">
    <mergeCell ref="A1:M1"/>
    <mergeCell ref="N1:Q1"/>
    <mergeCell ref="B2:E2"/>
    <mergeCell ref="F2:I2"/>
    <mergeCell ref="J2:M2"/>
    <mergeCell ref="N2:Q2"/>
    <mergeCell ref="R2:U2"/>
    <mergeCell ref="V2:Y2"/>
    <mergeCell ref="Z2:AC2"/>
    <mergeCell ref="Z7:AC7"/>
    <mergeCell ref="Z4:AC4"/>
    <mergeCell ref="A5:A6"/>
    <mergeCell ref="B5:E5"/>
    <mergeCell ref="F5:I5"/>
    <mergeCell ref="J5:M5"/>
    <mergeCell ref="N5:Q5"/>
    <mergeCell ref="R5:U5"/>
    <mergeCell ref="V5:Y5"/>
    <mergeCell ref="Z5:AC5"/>
    <mergeCell ref="B4:E4"/>
    <mergeCell ref="F4:I4"/>
    <mergeCell ref="J4:M4"/>
    <mergeCell ref="N4:Q4"/>
    <mergeCell ref="R4:U4"/>
    <mergeCell ref="V4:Y4"/>
    <mergeCell ref="B7:E7"/>
    <mergeCell ref="F7:I7"/>
    <mergeCell ref="J7:M7"/>
    <mergeCell ref="N7:Q7"/>
    <mergeCell ref="R7:U7"/>
    <mergeCell ref="V7:Y7"/>
    <mergeCell ref="A11:A12"/>
    <mergeCell ref="B11:E11"/>
    <mergeCell ref="F11:I11"/>
    <mergeCell ref="J11:M11"/>
    <mergeCell ref="N11:Q11"/>
    <mergeCell ref="R11:U11"/>
    <mergeCell ref="Z8:AC8"/>
    <mergeCell ref="B10:E10"/>
    <mergeCell ref="F10:I10"/>
    <mergeCell ref="J10:M10"/>
    <mergeCell ref="N10:Q10"/>
    <mergeCell ref="R10:U10"/>
    <mergeCell ref="V10:Y10"/>
    <mergeCell ref="Z10:AC10"/>
    <mergeCell ref="B8:E8"/>
    <mergeCell ref="F8:I8"/>
    <mergeCell ref="J8:M8"/>
    <mergeCell ref="N8:Q8"/>
    <mergeCell ref="R8:U8"/>
    <mergeCell ref="V8:Y8"/>
    <mergeCell ref="B14:E14"/>
    <mergeCell ref="F14:I14"/>
    <mergeCell ref="J14:M14"/>
    <mergeCell ref="N14:Q14"/>
    <mergeCell ref="R14:U14"/>
    <mergeCell ref="V14:Y14"/>
    <mergeCell ref="Z14:AC14"/>
    <mergeCell ref="V11:Y11"/>
    <mergeCell ref="Z11:AC11"/>
    <mergeCell ref="B13:E13"/>
    <mergeCell ref="F13:I13"/>
    <mergeCell ref="J13:M13"/>
    <mergeCell ref="N13:Q13"/>
    <mergeCell ref="R13:U13"/>
    <mergeCell ref="V13:Y13"/>
    <mergeCell ref="Z13:AC13"/>
    <mergeCell ref="B19:E19"/>
    <mergeCell ref="F19:I19"/>
    <mergeCell ref="J19:M19"/>
    <mergeCell ref="N19:Q19"/>
    <mergeCell ref="R19:U19"/>
    <mergeCell ref="V19:Y19"/>
    <mergeCell ref="Z19:AC19"/>
    <mergeCell ref="Z16:AC16"/>
    <mergeCell ref="A17:A18"/>
    <mergeCell ref="B17:E17"/>
    <mergeCell ref="F17:I17"/>
    <mergeCell ref="J17:M17"/>
    <mergeCell ref="N17:Q17"/>
    <mergeCell ref="R17:U17"/>
    <mergeCell ref="V17:Y17"/>
    <mergeCell ref="Z17:AC17"/>
    <mergeCell ref="B16:E16"/>
    <mergeCell ref="F16:I16"/>
    <mergeCell ref="J16:M16"/>
    <mergeCell ref="N16:Q16"/>
    <mergeCell ref="R16:U16"/>
    <mergeCell ref="V16:Y16"/>
    <mergeCell ref="A23:A24"/>
    <mergeCell ref="B23:E23"/>
    <mergeCell ref="F23:I23"/>
    <mergeCell ref="J23:M23"/>
    <mergeCell ref="N23:Q23"/>
    <mergeCell ref="R23:U23"/>
    <mergeCell ref="Z20:AC20"/>
    <mergeCell ref="B22:E22"/>
    <mergeCell ref="F22:I22"/>
    <mergeCell ref="J22:M22"/>
    <mergeCell ref="N22:Q22"/>
    <mergeCell ref="R22:U22"/>
    <mergeCell ref="V22:Y22"/>
    <mergeCell ref="Z22:AC22"/>
    <mergeCell ref="B20:E20"/>
    <mergeCell ref="F20:I20"/>
    <mergeCell ref="J20:M20"/>
    <mergeCell ref="N20:Q20"/>
    <mergeCell ref="R20:U20"/>
    <mergeCell ref="V20:Y20"/>
    <mergeCell ref="B26:E26"/>
    <mergeCell ref="F26:I26"/>
    <mergeCell ref="J26:M26"/>
    <mergeCell ref="N26:Q26"/>
    <mergeCell ref="R26:U26"/>
    <mergeCell ref="V26:Y26"/>
    <mergeCell ref="Z26:AC26"/>
    <mergeCell ref="V23:Y23"/>
    <mergeCell ref="Z23:AC23"/>
    <mergeCell ref="B25:E25"/>
    <mergeCell ref="F25:I25"/>
    <mergeCell ref="J25:M25"/>
    <mergeCell ref="N25:Q25"/>
    <mergeCell ref="R25:U25"/>
    <mergeCell ref="V25:Y25"/>
    <mergeCell ref="Z25:AC25"/>
    <mergeCell ref="B31:E31"/>
    <mergeCell ref="F31:I31"/>
    <mergeCell ref="J31:M31"/>
    <mergeCell ref="N31:Q31"/>
    <mergeCell ref="R31:U31"/>
    <mergeCell ref="V31:Y31"/>
    <mergeCell ref="Z31:AC31"/>
    <mergeCell ref="Z28:AC28"/>
    <mergeCell ref="A29:A30"/>
    <mergeCell ref="B29:E29"/>
    <mergeCell ref="F29:I29"/>
    <mergeCell ref="J29:M29"/>
    <mergeCell ref="N29:Q29"/>
    <mergeCell ref="R29:U29"/>
    <mergeCell ref="V29:Y29"/>
    <mergeCell ref="Z29:AC29"/>
    <mergeCell ref="B28:E28"/>
    <mergeCell ref="F28:I28"/>
    <mergeCell ref="J28:M28"/>
    <mergeCell ref="N28:Q28"/>
    <mergeCell ref="R28:U28"/>
    <mergeCell ref="V28:Y28"/>
    <mergeCell ref="A35:A36"/>
    <mergeCell ref="B35:E35"/>
    <mergeCell ref="F35:I35"/>
    <mergeCell ref="J35:M35"/>
    <mergeCell ref="N35:Q35"/>
    <mergeCell ref="R35:U35"/>
    <mergeCell ref="Z32:AC32"/>
    <mergeCell ref="B34:E34"/>
    <mergeCell ref="F34:I34"/>
    <mergeCell ref="J34:M34"/>
    <mergeCell ref="N34:Q34"/>
    <mergeCell ref="R34:U34"/>
    <mergeCell ref="V34:Y34"/>
    <mergeCell ref="Z34:AC34"/>
    <mergeCell ref="B32:E32"/>
    <mergeCell ref="F32:I32"/>
    <mergeCell ref="J32:M32"/>
    <mergeCell ref="N32:Q32"/>
    <mergeCell ref="R32:U32"/>
    <mergeCell ref="V32:Y32"/>
    <mergeCell ref="B38:E38"/>
    <mergeCell ref="F38:I38"/>
    <mergeCell ref="J38:M38"/>
    <mergeCell ref="N38:Q38"/>
    <mergeCell ref="R38:U38"/>
    <mergeCell ref="V38:Y38"/>
    <mergeCell ref="Z38:AC38"/>
    <mergeCell ref="V35:Y35"/>
    <mergeCell ref="Z35:AC35"/>
    <mergeCell ref="B37:E37"/>
    <mergeCell ref="F37:I37"/>
    <mergeCell ref="J37:M37"/>
    <mergeCell ref="N37:Q37"/>
    <mergeCell ref="R37:U37"/>
    <mergeCell ref="V37:Y37"/>
    <mergeCell ref="Z37:AC37"/>
    <mergeCell ref="Z40:AC40"/>
    <mergeCell ref="A41:A42"/>
    <mergeCell ref="B41:E41"/>
    <mergeCell ref="F41:I41"/>
    <mergeCell ref="J41:M41"/>
    <mergeCell ref="N41:Q41"/>
    <mergeCell ref="R41:U41"/>
    <mergeCell ref="V41:Y41"/>
    <mergeCell ref="Z41:AC41"/>
    <mergeCell ref="B40:E40"/>
    <mergeCell ref="F40:I40"/>
    <mergeCell ref="J40:M40"/>
    <mergeCell ref="N40:Q40"/>
    <mergeCell ref="R40:U40"/>
    <mergeCell ref="V40:Y40"/>
    <mergeCell ref="Z44:AC44"/>
    <mergeCell ref="B44:E44"/>
    <mergeCell ref="F44:I44"/>
    <mergeCell ref="J44:M44"/>
    <mergeCell ref="N44:Q44"/>
    <mergeCell ref="R44:U44"/>
    <mergeCell ref="V44:Y44"/>
    <mergeCell ref="B43:E43"/>
    <mergeCell ref="F43:I43"/>
    <mergeCell ref="J43:M43"/>
    <mergeCell ref="N43:Q43"/>
    <mergeCell ref="R43:U43"/>
    <mergeCell ref="V43:Y43"/>
    <mergeCell ref="Z43:AC43"/>
    <mergeCell ref="B47:C47"/>
    <mergeCell ref="D47:I47"/>
    <mergeCell ref="J47:K47"/>
    <mergeCell ref="L47:M47"/>
    <mergeCell ref="N47:O47"/>
    <mergeCell ref="B46:C46"/>
    <mergeCell ref="D46:I46"/>
    <mergeCell ref="J46:K46"/>
    <mergeCell ref="L46:M46"/>
    <mergeCell ref="N46:O46"/>
    <mergeCell ref="P47:Q47"/>
    <mergeCell ref="R47:S47"/>
    <mergeCell ref="T47:U47"/>
    <mergeCell ref="V47:W47"/>
    <mergeCell ref="R46:S46"/>
    <mergeCell ref="T46:U46"/>
    <mergeCell ref="V46:W46"/>
    <mergeCell ref="X46:Y46"/>
    <mergeCell ref="AV46:AW46"/>
    <mergeCell ref="P46:Q46"/>
    <mergeCell ref="AN47:AO47"/>
    <mergeCell ref="AP47:AQ47"/>
    <mergeCell ref="AR47:AS47"/>
    <mergeCell ref="AT47:AU47"/>
    <mergeCell ref="AV47:AW47"/>
    <mergeCell ref="X47:Y47"/>
    <mergeCell ref="AL47:AM47"/>
    <mergeCell ref="B49:C49"/>
    <mergeCell ref="D49:I49"/>
    <mergeCell ref="J49:K49"/>
    <mergeCell ref="L49:M49"/>
    <mergeCell ref="N49:O49"/>
    <mergeCell ref="P48:Q48"/>
    <mergeCell ref="R48:S48"/>
    <mergeCell ref="T48:U48"/>
    <mergeCell ref="V48:W48"/>
    <mergeCell ref="B48:C48"/>
    <mergeCell ref="D48:I48"/>
    <mergeCell ref="J48:K48"/>
    <mergeCell ref="L48:M48"/>
    <mergeCell ref="N48:O48"/>
    <mergeCell ref="P49:Q49"/>
    <mergeCell ref="R49:S49"/>
    <mergeCell ref="T49:U49"/>
    <mergeCell ref="V49:W49"/>
    <mergeCell ref="AN48:AO48"/>
    <mergeCell ref="AP48:AQ48"/>
    <mergeCell ref="AR48:AS48"/>
    <mergeCell ref="AT48:AU48"/>
    <mergeCell ref="AV48:AW48"/>
    <mergeCell ref="X48:Y48"/>
    <mergeCell ref="AL48:AM48"/>
    <mergeCell ref="AN49:AO49"/>
    <mergeCell ref="AP49:AQ49"/>
    <mergeCell ref="AR49:AS49"/>
    <mergeCell ref="AT49:AU49"/>
    <mergeCell ref="AV49:AW49"/>
    <mergeCell ref="X49:Y49"/>
    <mergeCell ref="AL49:AM49"/>
    <mergeCell ref="AP50:AQ50"/>
    <mergeCell ref="AR50:AS50"/>
    <mergeCell ref="AT50:AU50"/>
    <mergeCell ref="AV50:AW50"/>
    <mergeCell ref="B51:C51"/>
    <mergeCell ref="D51:I51"/>
    <mergeCell ref="J51:K51"/>
    <mergeCell ref="L51:M51"/>
    <mergeCell ref="N51:O51"/>
    <mergeCell ref="P50:Q50"/>
    <mergeCell ref="R50:S50"/>
    <mergeCell ref="T50:U50"/>
    <mergeCell ref="V50:W50"/>
    <mergeCell ref="X50:Y50"/>
    <mergeCell ref="AL50:AM50"/>
    <mergeCell ref="AN51:AO51"/>
    <mergeCell ref="AP51:AQ51"/>
    <mergeCell ref="AR51:AS51"/>
    <mergeCell ref="AT51:AU51"/>
    <mergeCell ref="AV51:AW51"/>
    <mergeCell ref="X51:Y51"/>
    <mergeCell ref="AL51:AM51"/>
    <mergeCell ref="B50:C50"/>
    <mergeCell ref="D50:I50"/>
    <mergeCell ref="J52:K52"/>
    <mergeCell ref="L52:M52"/>
    <mergeCell ref="N52:O52"/>
    <mergeCell ref="P51:Q51"/>
    <mergeCell ref="R51:S51"/>
    <mergeCell ref="T51:U51"/>
    <mergeCell ref="V51:W51"/>
    <mergeCell ref="AN50:AO50"/>
    <mergeCell ref="J50:K50"/>
    <mergeCell ref="L50:M50"/>
    <mergeCell ref="N50:O50"/>
    <mergeCell ref="AN52:AO52"/>
    <mergeCell ref="AP52:AQ52"/>
    <mergeCell ref="AR52:AS52"/>
    <mergeCell ref="AT52:AU52"/>
    <mergeCell ref="AV52:AW52"/>
    <mergeCell ref="B53:C53"/>
    <mergeCell ref="D53:I53"/>
    <mergeCell ref="J53:K53"/>
    <mergeCell ref="L53:M53"/>
    <mergeCell ref="N53:O53"/>
    <mergeCell ref="P52:Q52"/>
    <mergeCell ref="R52:S52"/>
    <mergeCell ref="T52:U52"/>
    <mergeCell ref="V52:W52"/>
    <mergeCell ref="X52:Y52"/>
    <mergeCell ref="AL52:AM52"/>
    <mergeCell ref="AN53:AO53"/>
    <mergeCell ref="AP53:AQ53"/>
    <mergeCell ref="AR53:AS53"/>
    <mergeCell ref="AT53:AU53"/>
    <mergeCell ref="AV53:AW53"/>
    <mergeCell ref="X53:Y53"/>
    <mergeCell ref="AL53:AM53"/>
    <mergeCell ref="B52:C52"/>
    <mergeCell ref="D52:I52"/>
    <mergeCell ref="B54:C54"/>
    <mergeCell ref="D54:I54"/>
    <mergeCell ref="J54:K54"/>
    <mergeCell ref="L54:M54"/>
    <mergeCell ref="N54:O54"/>
    <mergeCell ref="P53:Q53"/>
    <mergeCell ref="R53:S53"/>
    <mergeCell ref="T53:U53"/>
    <mergeCell ref="V53:W53"/>
    <mergeCell ref="AN54:AO54"/>
    <mergeCell ref="AP54:AQ54"/>
    <mergeCell ref="AR54:AS54"/>
    <mergeCell ref="AT54:AU54"/>
    <mergeCell ref="AV54:AW54"/>
    <mergeCell ref="P54:Q54"/>
    <mergeCell ref="R54:S54"/>
    <mergeCell ref="T54:U54"/>
    <mergeCell ref="V54:W54"/>
    <mergeCell ref="X54:Y54"/>
    <mergeCell ref="AL54:AM54"/>
  </mergeCells>
  <phoneticPr fontId="5"/>
  <conditionalFormatting sqref="F4:AC5">
    <cfRule type="containsText" dxfId="74" priority="73" operator="containsText" text="●">
      <formula>NOT(ISERROR(SEARCH("●",F4)))</formula>
    </cfRule>
    <cfRule type="containsText" dxfId="73" priority="74" operator="containsText" text="△">
      <formula>NOT(ISERROR(SEARCH("△",F4)))</formula>
    </cfRule>
    <cfRule type="containsText" dxfId="72" priority="75" operator="containsText" text="○">
      <formula>NOT(ISERROR(SEARCH("○",F4)))</formula>
    </cfRule>
  </conditionalFormatting>
  <conditionalFormatting sqref="F7:AC8">
    <cfRule type="containsText" dxfId="71" priority="70" operator="containsText" text="●">
      <formula>NOT(ISERROR(SEARCH("●",F7)))</formula>
    </cfRule>
    <cfRule type="containsText" dxfId="70" priority="71" operator="containsText" text="△">
      <formula>NOT(ISERROR(SEARCH("△",F7)))</formula>
    </cfRule>
    <cfRule type="containsText" dxfId="69" priority="72" operator="containsText" text="○">
      <formula>NOT(ISERROR(SEARCH("○",F7)))</formula>
    </cfRule>
  </conditionalFormatting>
  <conditionalFormatting sqref="B10:E11">
    <cfRule type="containsText" dxfId="68" priority="67" operator="containsText" text="●">
      <formula>NOT(ISERROR(SEARCH("●",B10)))</formula>
    </cfRule>
    <cfRule type="containsText" dxfId="67" priority="68" operator="containsText" text="△">
      <formula>NOT(ISERROR(SEARCH("△",B10)))</formula>
    </cfRule>
    <cfRule type="containsText" dxfId="66" priority="69" operator="containsText" text="○">
      <formula>NOT(ISERROR(SEARCH("○",B10)))</formula>
    </cfRule>
  </conditionalFormatting>
  <conditionalFormatting sqref="B13:E14">
    <cfRule type="containsText" dxfId="65" priority="64" operator="containsText" text="●">
      <formula>NOT(ISERROR(SEARCH("●",B13)))</formula>
    </cfRule>
    <cfRule type="containsText" dxfId="64" priority="65" operator="containsText" text="△">
      <formula>NOT(ISERROR(SEARCH("△",B13)))</formula>
    </cfRule>
    <cfRule type="containsText" dxfId="63" priority="66" operator="containsText" text="○">
      <formula>NOT(ISERROR(SEARCH("○",B13)))</formula>
    </cfRule>
  </conditionalFormatting>
  <conditionalFormatting sqref="J10:AC11">
    <cfRule type="containsText" dxfId="62" priority="61" operator="containsText" text="●">
      <formula>NOT(ISERROR(SEARCH("●",J10)))</formula>
    </cfRule>
    <cfRule type="containsText" dxfId="61" priority="62" operator="containsText" text="△">
      <formula>NOT(ISERROR(SEARCH("△",J10)))</formula>
    </cfRule>
    <cfRule type="containsText" dxfId="60" priority="63" operator="containsText" text="○">
      <formula>NOT(ISERROR(SEARCH("○",J10)))</formula>
    </cfRule>
  </conditionalFormatting>
  <conditionalFormatting sqref="J13:AC14">
    <cfRule type="containsText" dxfId="59" priority="58" operator="containsText" text="●">
      <formula>NOT(ISERROR(SEARCH("●",J13)))</formula>
    </cfRule>
    <cfRule type="containsText" dxfId="58" priority="59" operator="containsText" text="△">
      <formula>NOT(ISERROR(SEARCH("△",J13)))</formula>
    </cfRule>
    <cfRule type="containsText" dxfId="57" priority="60" operator="containsText" text="○">
      <formula>NOT(ISERROR(SEARCH("○",J13)))</formula>
    </cfRule>
  </conditionalFormatting>
  <conditionalFormatting sqref="B16:I17">
    <cfRule type="containsText" dxfId="56" priority="55" operator="containsText" text="●">
      <formula>NOT(ISERROR(SEARCH("●",B16)))</formula>
    </cfRule>
    <cfRule type="containsText" dxfId="55" priority="56" operator="containsText" text="△">
      <formula>NOT(ISERROR(SEARCH("△",B16)))</formula>
    </cfRule>
    <cfRule type="containsText" dxfId="54" priority="57" operator="containsText" text="○">
      <formula>NOT(ISERROR(SEARCH("○",B16)))</formula>
    </cfRule>
  </conditionalFormatting>
  <conditionalFormatting sqref="B19:I20">
    <cfRule type="containsText" dxfId="53" priority="52" operator="containsText" text="●">
      <formula>NOT(ISERROR(SEARCH("●",B19)))</formula>
    </cfRule>
    <cfRule type="containsText" dxfId="52" priority="53" operator="containsText" text="△">
      <formula>NOT(ISERROR(SEARCH("△",B19)))</formula>
    </cfRule>
    <cfRule type="containsText" dxfId="51" priority="54" operator="containsText" text="○">
      <formula>NOT(ISERROR(SEARCH("○",B19)))</formula>
    </cfRule>
  </conditionalFormatting>
  <conditionalFormatting sqref="N16:AC17">
    <cfRule type="containsText" dxfId="50" priority="49" operator="containsText" text="●">
      <formula>NOT(ISERROR(SEARCH("●",N16)))</formula>
    </cfRule>
    <cfRule type="containsText" dxfId="49" priority="50" operator="containsText" text="△">
      <formula>NOT(ISERROR(SEARCH("△",N16)))</formula>
    </cfRule>
    <cfRule type="containsText" dxfId="48" priority="51" operator="containsText" text="○">
      <formula>NOT(ISERROR(SEARCH("○",N16)))</formula>
    </cfRule>
  </conditionalFormatting>
  <conditionalFormatting sqref="N19:AC20">
    <cfRule type="containsText" dxfId="47" priority="46" operator="containsText" text="●">
      <formula>NOT(ISERROR(SEARCH("●",N19)))</formula>
    </cfRule>
    <cfRule type="containsText" dxfId="46" priority="47" operator="containsText" text="△">
      <formula>NOT(ISERROR(SEARCH("△",N19)))</formula>
    </cfRule>
    <cfRule type="containsText" dxfId="45" priority="48" operator="containsText" text="○">
      <formula>NOT(ISERROR(SEARCH("○",N19)))</formula>
    </cfRule>
  </conditionalFormatting>
  <conditionalFormatting sqref="B22:M23">
    <cfRule type="containsText" dxfId="44" priority="43" operator="containsText" text="●">
      <formula>NOT(ISERROR(SEARCH("●",B22)))</formula>
    </cfRule>
    <cfRule type="containsText" dxfId="43" priority="44" operator="containsText" text="△">
      <formula>NOT(ISERROR(SEARCH("△",B22)))</formula>
    </cfRule>
    <cfRule type="containsText" dxfId="42" priority="45" operator="containsText" text="○">
      <formula>NOT(ISERROR(SEARCH("○",B22)))</formula>
    </cfRule>
  </conditionalFormatting>
  <conditionalFormatting sqref="B25:M26">
    <cfRule type="containsText" dxfId="41" priority="40" operator="containsText" text="●">
      <formula>NOT(ISERROR(SEARCH("●",B25)))</formula>
    </cfRule>
    <cfRule type="containsText" dxfId="40" priority="41" operator="containsText" text="△">
      <formula>NOT(ISERROR(SEARCH("△",B25)))</formula>
    </cfRule>
    <cfRule type="containsText" dxfId="39" priority="42" operator="containsText" text="○">
      <formula>NOT(ISERROR(SEARCH("○",B25)))</formula>
    </cfRule>
  </conditionalFormatting>
  <conditionalFormatting sqref="R22:AC23">
    <cfRule type="containsText" dxfId="38" priority="37" operator="containsText" text="●">
      <formula>NOT(ISERROR(SEARCH("●",R22)))</formula>
    </cfRule>
    <cfRule type="containsText" dxfId="37" priority="38" operator="containsText" text="△">
      <formula>NOT(ISERROR(SEARCH("△",R22)))</formula>
    </cfRule>
    <cfRule type="containsText" dxfId="36" priority="39" operator="containsText" text="○">
      <formula>NOT(ISERROR(SEARCH("○",R22)))</formula>
    </cfRule>
  </conditionalFormatting>
  <conditionalFormatting sqref="R25:AC26">
    <cfRule type="containsText" dxfId="35" priority="34" operator="containsText" text="●">
      <formula>NOT(ISERROR(SEARCH("●",R25)))</formula>
    </cfRule>
    <cfRule type="containsText" dxfId="34" priority="35" operator="containsText" text="△">
      <formula>NOT(ISERROR(SEARCH("△",R25)))</formula>
    </cfRule>
    <cfRule type="containsText" dxfId="33" priority="36" operator="containsText" text="○">
      <formula>NOT(ISERROR(SEARCH("○",R25)))</formula>
    </cfRule>
  </conditionalFormatting>
  <conditionalFormatting sqref="B28:Q29">
    <cfRule type="containsText" dxfId="32" priority="31" operator="containsText" text="●">
      <formula>NOT(ISERROR(SEARCH("●",B28)))</formula>
    </cfRule>
    <cfRule type="containsText" dxfId="31" priority="32" operator="containsText" text="△">
      <formula>NOT(ISERROR(SEARCH("△",B28)))</formula>
    </cfRule>
    <cfRule type="containsText" dxfId="30" priority="33" operator="containsText" text="○">
      <formula>NOT(ISERROR(SEARCH("○",B28)))</formula>
    </cfRule>
  </conditionalFormatting>
  <conditionalFormatting sqref="B31:Q32">
    <cfRule type="containsText" dxfId="29" priority="28" operator="containsText" text="●">
      <formula>NOT(ISERROR(SEARCH("●",B31)))</formula>
    </cfRule>
    <cfRule type="containsText" dxfId="28" priority="29" operator="containsText" text="△">
      <formula>NOT(ISERROR(SEARCH("△",B31)))</formula>
    </cfRule>
    <cfRule type="containsText" dxfId="27" priority="30" operator="containsText" text="○">
      <formula>NOT(ISERROR(SEARCH("○",B31)))</formula>
    </cfRule>
  </conditionalFormatting>
  <conditionalFormatting sqref="V28:AC29">
    <cfRule type="containsText" dxfId="26" priority="25" operator="containsText" text="●">
      <formula>NOT(ISERROR(SEARCH("●",V28)))</formula>
    </cfRule>
    <cfRule type="containsText" dxfId="25" priority="26" operator="containsText" text="△">
      <formula>NOT(ISERROR(SEARCH("△",V28)))</formula>
    </cfRule>
    <cfRule type="containsText" dxfId="24" priority="27" operator="containsText" text="○">
      <formula>NOT(ISERROR(SEARCH("○",V28)))</formula>
    </cfRule>
  </conditionalFormatting>
  <conditionalFormatting sqref="V31:AC32">
    <cfRule type="containsText" dxfId="23" priority="22" operator="containsText" text="●">
      <formula>NOT(ISERROR(SEARCH("●",V31)))</formula>
    </cfRule>
    <cfRule type="containsText" dxfId="22" priority="23" operator="containsText" text="△">
      <formula>NOT(ISERROR(SEARCH("△",V31)))</formula>
    </cfRule>
    <cfRule type="containsText" dxfId="21" priority="24" operator="containsText" text="○">
      <formula>NOT(ISERROR(SEARCH("○",V31)))</formula>
    </cfRule>
  </conditionalFormatting>
  <conditionalFormatting sqref="B34:U35">
    <cfRule type="containsText" dxfId="20" priority="19" operator="containsText" text="●">
      <formula>NOT(ISERROR(SEARCH("●",B34)))</formula>
    </cfRule>
    <cfRule type="containsText" dxfId="19" priority="20" operator="containsText" text="△">
      <formula>NOT(ISERROR(SEARCH("△",B34)))</formula>
    </cfRule>
    <cfRule type="containsText" dxfId="18" priority="21" operator="containsText" text="○">
      <formula>NOT(ISERROR(SEARCH("○",B34)))</formula>
    </cfRule>
  </conditionalFormatting>
  <conditionalFormatting sqref="B37:U38">
    <cfRule type="containsText" dxfId="17" priority="16" operator="containsText" text="●">
      <formula>NOT(ISERROR(SEARCH("●",B37)))</formula>
    </cfRule>
    <cfRule type="containsText" dxfId="16" priority="17" operator="containsText" text="△">
      <formula>NOT(ISERROR(SEARCH("△",B37)))</formula>
    </cfRule>
    <cfRule type="containsText" dxfId="15" priority="18" operator="containsText" text="○">
      <formula>NOT(ISERROR(SEARCH("○",B37)))</formula>
    </cfRule>
  </conditionalFormatting>
  <conditionalFormatting sqref="Z34:AC35">
    <cfRule type="containsText" dxfId="14" priority="13" operator="containsText" text="●">
      <formula>NOT(ISERROR(SEARCH("●",Z34)))</formula>
    </cfRule>
    <cfRule type="containsText" dxfId="13" priority="14" operator="containsText" text="△">
      <formula>NOT(ISERROR(SEARCH("△",Z34)))</formula>
    </cfRule>
    <cfRule type="containsText" dxfId="12" priority="15" operator="containsText" text="○">
      <formula>NOT(ISERROR(SEARCH("○",Z34)))</formula>
    </cfRule>
  </conditionalFormatting>
  <conditionalFormatting sqref="Z37:AC38">
    <cfRule type="containsText" dxfId="11" priority="10" operator="containsText" text="●">
      <formula>NOT(ISERROR(SEARCH("●",Z37)))</formula>
    </cfRule>
    <cfRule type="containsText" dxfId="10" priority="11" operator="containsText" text="△">
      <formula>NOT(ISERROR(SEARCH("△",Z37)))</formula>
    </cfRule>
    <cfRule type="containsText" dxfId="9" priority="12" operator="containsText" text="○">
      <formula>NOT(ISERROR(SEARCH("○",Z37)))</formula>
    </cfRule>
  </conditionalFormatting>
  <conditionalFormatting sqref="B40:Y41">
    <cfRule type="containsText" dxfId="8" priority="7" operator="containsText" text="●">
      <formula>NOT(ISERROR(SEARCH("●",B40)))</formula>
    </cfRule>
    <cfRule type="containsText" dxfId="7" priority="8" operator="containsText" text="△">
      <formula>NOT(ISERROR(SEARCH("△",B40)))</formula>
    </cfRule>
    <cfRule type="containsText" dxfId="6" priority="9" operator="containsText" text="○">
      <formula>NOT(ISERROR(SEARCH("○",B40)))</formula>
    </cfRule>
  </conditionalFormatting>
  <conditionalFormatting sqref="B43:Y44">
    <cfRule type="containsText" dxfId="5" priority="4" operator="containsText" text="●">
      <formula>NOT(ISERROR(SEARCH("●",B43)))</formula>
    </cfRule>
    <cfRule type="containsText" dxfId="4" priority="5" operator="containsText" text="△">
      <formula>NOT(ISERROR(SEARCH("△",B43)))</formula>
    </cfRule>
    <cfRule type="containsText" dxfId="3" priority="6" operator="containsText" text="○">
      <formula>NOT(ISERROR(SEARCH("○",B43)))</formula>
    </cfRule>
  </conditionalFormatting>
  <conditionalFormatting sqref="B3:AC44">
    <cfRule type="cellIs" dxfId="2" priority="3" operator="equal">
      <formula>"○"</formula>
    </cfRule>
    <cfRule type="cellIs" dxfId="1" priority="2" operator="equal">
      <formula>"●"</formula>
    </cfRule>
    <cfRule type="cellIs" dxfId="0" priority="1" operator="equal">
      <formula>"△"</formula>
    </cfRule>
  </conditionalFormatting>
  <dataValidations count="6">
    <dataValidation type="list" allowBlank="1" showInputMessage="1" sqref="B3 Z42 V42 R42 N42 J42 F42 B42 Z39 V39 R39 N39 J39 F39 B39 Z36 V36 R36 N36 J36 F36 B36 Z33 V33 R33 N33 J33 F33 B33 Z30 V30 R30 N30 J30 F30 B30 Z27 V27 R27 N27 J27 F27 B27 Z24 V24 R24 N24 J24 F24 B24 Z21 V21 R21 N21 J21 F21 B21 Z18 V18 R18 N18 J18 F18 B18 Z15 V15 R15 N15 J15 F15 B15 Z12 V12 R12 N12 J12 F12 B12 Z9 V9 R9 N9 J9 F9 B9 Z6 V6 R6 N6 J6 F6 B6 Z3 V3 R3 N3 J3 F3">
      <formula1>$AH$3:$AH$5</formula1>
    </dataValidation>
    <dataValidation type="list" allowBlank="1" showInputMessage="1" showErrorMessage="1" sqref="M18">
      <formula1>$B$53:$B$55</formula1>
    </dataValidation>
    <dataValidation allowBlank="1" showInputMessage="1" sqref="B43:Y43"/>
    <dataValidation type="list" allowBlank="1" showInputMessage="1" showErrorMessage="1" sqref="V35:Y35 B5:E5 F11:I11 J17:M17 N23:Q23 R29:U29 Z41:AC41">
      <formula1>#REF!</formula1>
    </dataValidation>
    <dataValidation type="list" allowBlank="1" showInputMessage="1" sqref="V38:Y38 B8:E8 F14:I14 J20:M20 N26:Q26 R32:U32 Z44:AC44">
      <formula1>#REF!</formula1>
    </dataValidation>
    <dataValidation type="list" allowBlank="1" showInputMessage="1" sqref="F5:AC5 F8:AC8 B11:E11 B14:E14 J11:AC11 J14:AC14 B17:I17 B20:I20 N17:AC17 N20:AC20 B23:M23 B26:M26 R23:AC23 R26:AC26 B29:Q29 B32:Q32 V29:AC29 V32:AC32 B35:U35 B38:U38 Z35:AC35 Z38:AC38 B41:Y41 B44:Y44">
      <formula1>#REF!</formula1>
    </dataValidation>
  </dataValidation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1部</vt:lpstr>
      <vt:lpstr>2部</vt:lpstr>
      <vt:lpstr>県リーグ1部</vt:lpstr>
      <vt:lpstr>県リーグ2部</vt:lpstr>
      <vt:lpstr>Sheet3</vt:lpstr>
      <vt:lpstr>'2部'!A部</vt:lpstr>
      <vt:lpstr>A部</vt:lpstr>
      <vt:lpstr>'1部'!Print_Area</vt:lpstr>
      <vt:lpstr>'2部'!Print_Area</vt:lpstr>
      <vt:lpstr>県リーグ1部!Print_Area</vt:lpstr>
      <vt:lpstr>県リーグ2部!Print_Area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kuromatsu</dc:creator>
  <cp:lastModifiedBy>JFみやぎ　クライアント管理者</cp:lastModifiedBy>
  <cp:lastPrinted>2017-10-04T01:34:40Z</cp:lastPrinted>
  <dcterms:created xsi:type="dcterms:W3CDTF">2013-03-08T02:12:24Z</dcterms:created>
  <dcterms:modified xsi:type="dcterms:W3CDTF">2017-10-12T02:40:02Z</dcterms:modified>
</cp:coreProperties>
</file>